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ýměna oken" sheetId="2" r:id="rId2"/>
    <sheet name="02 - VRN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výměna oken'!$C$125:$K$226</definedName>
    <definedName name="_xlnm.Print_Area" localSheetId="1">'01 - výměna oken'!$C$4:$J$76,'01 - výměna oken'!$C$82:$J$107,'01 - výměna oken'!$C$113:$K$226</definedName>
    <definedName name="_xlnm.Print_Titles" localSheetId="1">'01 - výměna oken'!$125:$125</definedName>
    <definedName name="_xlnm._FilterDatabase" localSheetId="2" hidden="1">'02 - VRN'!$C$119:$K$139</definedName>
    <definedName name="_xlnm.Print_Area" localSheetId="2">'02 - VRN'!$C$4:$J$76,'02 - VRN'!$C$82:$J$101,'02 - VRN'!$C$107:$K$139</definedName>
    <definedName name="_xlnm.Print_Titles" localSheetId="2">'02 - VRN'!$119:$119</definedName>
    <definedName name="_xlnm.Print_Area" localSheetId="3">'Seznam figur'!$C$4:$G$16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37"/>
  <c r="BH137"/>
  <c r="BG137"/>
  <c r="BF137"/>
  <c r="T137"/>
  <c r="T136"/>
  <c r="R137"/>
  <c r="R136"/>
  <c r="P137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92"/>
  <c r="J17"/>
  <c r="J15"/>
  <c r="E15"/>
  <c r="F116"/>
  <c r="J14"/>
  <c r="J12"/>
  <c r="J114"/>
  <c r="E7"/>
  <c r="E110"/>
  <c i="2" r="J37"/>
  <c r="J36"/>
  <c i="1" r="AY95"/>
  <c i="2" r="J35"/>
  <c i="1" r="AX95"/>
  <c i="2"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3"/>
  <c r="BH143"/>
  <c r="BG143"/>
  <c r="BF143"/>
  <c r="T143"/>
  <c r="R143"/>
  <c r="P143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122"/>
  <c r="J14"/>
  <c r="J12"/>
  <c r="J89"/>
  <c r="E7"/>
  <c r="E85"/>
  <c i="1" r="L90"/>
  <c r="AM90"/>
  <c r="AM89"/>
  <c r="L89"/>
  <c r="AM87"/>
  <c r="L87"/>
  <c r="L85"/>
  <c r="L84"/>
  <c i="2" r="J185"/>
  <c r="BK206"/>
  <c r="BK223"/>
  <c r="BK163"/>
  <c r="J217"/>
  <c r="BK152"/>
  <c r="J155"/>
  <c r="BK170"/>
  <c i="3" r="BK133"/>
  <c i="2" r="J163"/>
  <c r="BK179"/>
  <c r="BK226"/>
  <c r="J174"/>
  <c r="BK174"/>
  <c r="BK202"/>
  <c r="BK213"/>
  <c r="J176"/>
  <c i="3" r="BK123"/>
  <c i="2" r="BK214"/>
  <c r="J135"/>
  <c r="BK156"/>
  <c r="J225"/>
  <c r="BK217"/>
  <c r="J152"/>
  <c r="J194"/>
  <c r="BK143"/>
  <c r="J196"/>
  <c r="BK135"/>
  <c i="3" r="J123"/>
  <c i="2" r="J216"/>
  <c r="J208"/>
  <c r="J192"/>
  <c r="J202"/>
  <c i="1" r="AS94"/>
  <c i="2" r="BK185"/>
  <c r="BK189"/>
  <c r="J179"/>
  <c i="3" r="J137"/>
  <c i="2" r="J129"/>
  <c r="BK216"/>
  <c r="J170"/>
  <c r="J219"/>
  <c r="J195"/>
  <c r="BK196"/>
  <c r="BK133"/>
  <c i="3" r="J130"/>
  <c i="2" r="BK165"/>
  <c r="J186"/>
  <c r="J206"/>
  <c r="J182"/>
  <c r="J224"/>
  <c r="J159"/>
  <c r="J189"/>
  <c i="3" r="BK137"/>
  <c r="J126"/>
  <c i="2" r="BK186"/>
  <c r="J143"/>
  <c r="BK198"/>
  <c r="J213"/>
  <c r="BK192"/>
  <c r="BK176"/>
  <c r="BK224"/>
  <c r="BK155"/>
  <c r="BK129"/>
  <c r="BK208"/>
  <c r="BK173"/>
  <c r="J226"/>
  <c r="J173"/>
  <c r="J198"/>
  <c r="J156"/>
  <c r="J214"/>
  <c r="BK149"/>
  <c r="BK159"/>
  <c r="J149"/>
  <c i="3" r="J133"/>
  <c i="2" r="BK182"/>
  <c r="BK195"/>
  <c r="BK194"/>
  <c r="BK225"/>
  <c r="J133"/>
  <c r="J165"/>
  <c r="BK219"/>
  <c r="J172"/>
  <c r="J223"/>
  <c r="BK172"/>
  <c i="3" r="BK130"/>
  <c r="BK126"/>
  <c i="2" l="1" r="BK197"/>
  <c r="J197"/>
  <c r="J105"/>
  <c r="R169"/>
  <c r="BK218"/>
  <c r="J218"/>
  <c r="J106"/>
  <c r="BK169"/>
  <c r="J169"/>
  <c r="J101"/>
  <c r="R184"/>
  <c r="R188"/>
  <c i="3" r="P129"/>
  <c i="2" r="P197"/>
  <c i="3" r="BK129"/>
  <c r="J129"/>
  <c r="J99"/>
  <c i="2" r="R128"/>
  <c r="T197"/>
  <c i="3" r="R129"/>
  <c i="2" r="BK128"/>
  <c r="T169"/>
  <c r="T184"/>
  <c r="R218"/>
  <c i="3" r="T129"/>
  <c i="2" r="T128"/>
  <c r="T127"/>
  <c r="BK184"/>
  <c r="J184"/>
  <c r="J102"/>
  <c r="P188"/>
  <c r="T218"/>
  <c i="3" r="R122"/>
  <c r="R121"/>
  <c r="R120"/>
  <c i="2" r="R197"/>
  <c i="3" r="BK122"/>
  <c i="2" r="P169"/>
  <c r="BK188"/>
  <c r="J188"/>
  <c r="J104"/>
  <c r="P218"/>
  <c i="3" r="T122"/>
  <c r="T121"/>
  <c r="T120"/>
  <c i="2" r="P128"/>
  <c r="P127"/>
  <c r="P184"/>
  <c r="T188"/>
  <c r="T187"/>
  <c i="3" r="P122"/>
  <c r="P121"/>
  <c r="P120"/>
  <c i="1" r="AU96"/>
  <c i="2" r="BK164"/>
  <c r="J164"/>
  <c r="J100"/>
  <c r="BK148"/>
  <c r="J148"/>
  <c r="J99"/>
  <c i="3" r="BK136"/>
  <c r="J136"/>
  <c r="J100"/>
  <c i="2" r="BK187"/>
  <c r="J187"/>
  <c r="J103"/>
  <c i="3" r="J117"/>
  <c r="J116"/>
  <c r="F91"/>
  <c r="F117"/>
  <c i="2" r="J128"/>
  <c r="J98"/>
  <c i="3" r="BE130"/>
  <c r="BE137"/>
  <c r="E85"/>
  <c r="J89"/>
  <c r="BE126"/>
  <c r="BE133"/>
  <c r="BE123"/>
  <c i="2" r="J92"/>
  <c r="BE172"/>
  <c r="BE226"/>
  <c r="BE163"/>
  <c r="BE194"/>
  <c r="BE214"/>
  <c r="F91"/>
  <c r="F123"/>
  <c r="BE135"/>
  <c r="BE149"/>
  <c r="BE173"/>
  <c r="E116"/>
  <c r="J120"/>
  <c r="BE155"/>
  <c r="BE174"/>
  <c r="J91"/>
  <c r="BE133"/>
  <c r="BE143"/>
  <c r="BE216"/>
  <c r="BE202"/>
  <c r="BE219"/>
  <c r="BE156"/>
  <c r="BE179"/>
  <c r="BE185"/>
  <c r="BE186"/>
  <c r="BE189"/>
  <c r="BE223"/>
  <c r="BE224"/>
  <c r="BE225"/>
  <c r="BE208"/>
  <c r="BE129"/>
  <c r="BE170"/>
  <c r="BE206"/>
  <c r="BE192"/>
  <c r="BE213"/>
  <c r="BE152"/>
  <c r="BE159"/>
  <c r="BE165"/>
  <c r="BE176"/>
  <c r="BE182"/>
  <c r="BE196"/>
  <c r="BE195"/>
  <c r="BE198"/>
  <c r="BE217"/>
  <c i="3" r="F37"/>
  <c i="1" r="BD96"/>
  <c i="2" r="J34"/>
  <c i="1" r="AW95"/>
  <c i="3" r="F35"/>
  <c i="1" r="BB96"/>
  <c i="2" r="F36"/>
  <c i="1" r="BC95"/>
  <c i="3" r="F36"/>
  <c i="1" r="BC96"/>
  <c i="2" r="F37"/>
  <c i="1" r="BD95"/>
  <c i="3" r="F34"/>
  <c i="1" r="BA96"/>
  <c i="3" r="J34"/>
  <c i="1" r="AW96"/>
  <c i="2" r="F35"/>
  <c i="1" r="BB95"/>
  <c i="2" r="F34"/>
  <c i="1" r="BA95"/>
  <c i="2" l="1" r="BK127"/>
  <c r="J127"/>
  <c r="J97"/>
  <c r="P187"/>
  <c r="P126"/>
  <c i="1" r="AU95"/>
  <c i="2" r="R187"/>
  <c i="3" r="BK121"/>
  <c r="BK120"/>
  <c r="J120"/>
  <c r="J96"/>
  <c i="2" r="T126"/>
  <c r="R127"/>
  <c r="R126"/>
  <c i="3" r="J122"/>
  <c r="J98"/>
  <c i="1" r="AU94"/>
  <c i="2" r="J33"/>
  <c i="1" r="AV95"/>
  <c r="AT95"/>
  <c i="2" r="F33"/>
  <c i="1" r="AZ95"/>
  <c r="BA94"/>
  <c r="W30"/>
  <c r="BB94"/>
  <c r="AX94"/>
  <c r="BC94"/>
  <c r="W32"/>
  <c i="3" r="J33"/>
  <c i="1" r="AV96"/>
  <c r="AT96"/>
  <c i="3" r="F33"/>
  <c i="1" r="AZ96"/>
  <c r="BD94"/>
  <c r="W33"/>
  <c i="2" l="1" r="BK126"/>
  <c r="J126"/>
  <c r="J96"/>
  <c i="3" r="J121"/>
  <c r="J97"/>
  <c r="J30"/>
  <c i="1" r="AG96"/>
  <c r="W31"/>
  <c r="AZ94"/>
  <c r="AV94"/>
  <c r="AK29"/>
  <c r="AY94"/>
  <c r="AW94"/>
  <c r="AK30"/>
  <c i="3" l="1" r="J39"/>
  <c i="1" r="AN96"/>
  <c i="2" r="J30"/>
  <c i="1" r="AG95"/>
  <c r="AG94"/>
  <c r="AK26"/>
  <c r="AK35"/>
  <c r="AT94"/>
  <c r="AN94"/>
  <c r="W29"/>
  <c l="1"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<sst xmlns="http://schemas.openxmlformats.org/spreadsheetml/2006/main">
  <si>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</si>
  <si>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</si>
  <si>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</si>
  <si>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</si>
  <si>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</si>
  <si>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{511060f9-df90-4f00-a131-43af8852db55}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</si>
  <si>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</si>
  <si>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</si>
  <si>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</si>
  <si>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</si>
  <si>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</si>
  <si>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</si>
  <si>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</si>
  <si>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</si>
  <si>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2023/016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</si>
  <si>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</si>
  <si>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</si>
  <si>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Kounicova-úpravy pro ST a SMT Brno-okna krček</t>
  </si>
  <si>
    <t>KSO:</t>
  </si>
  <si>
    <t>CC-CZ:</t>
  </si>
  <si>
    <t>Místo:</t>
  </si>
  <si>
    <t xml:space="preserve"> </t>
  </si>
  <si>
    <t>Datum:</t>
  </si>
  <si>
    <t>5. 4. 2023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</si>
  <si>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</si>
  <si>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</si>
  <si>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</si>
  <si>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</si>
  <si>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</si>
  <si>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</si>
  <si>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</si>
  <si>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</si>
  <si>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</si>
  <si>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</si>
  <si>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</si>
  <si>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</si>
  <si>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</si>
  <si>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</si>
  <si>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</si>
  <si>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</si>
  <si>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</si>
  <si>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</si>
  <si>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</si>
  <si>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</si>
  <si>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</si>
  <si>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</si>
  <si>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</si>
  <si>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</si>
  <si>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</si>
  <si>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</si>
  <si>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</si>
  <si>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</si>
  <si>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</si>
  <si>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</si>
  <si>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</si>
  <si>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</si>
  <si>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</si>
  <si>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</si>
  <si>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</si>
  <si>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</si>
  <si>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</si>
  <si>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</si>
  <si>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</si>
  <si>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</si>
  <si>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</si>
  <si>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</si>
  <si>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</si>
  <si>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</si>
  <si>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</si>
  <si>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</si>
  <si>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</si>
  <si>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</si>
  <si>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</si>
  <si>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</si>
  <si>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</si>
  <si>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</si>
  <si>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</si>
  <si>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</si>
  <si>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</si>
  <si>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výměna oken</t>
  </si>
  <si>
    <t>STA</t>
  </si>
  <si>
    <t>1</t>
  </si>
  <si>
    <t>{f74519fb-f851-4c7e-badb-ead8c6c026f8}</t>
  </si>
  <si>
    <t>2</t>
  </si>
  <si>
    <t>02</t>
  </si>
  <si>
    <t>VRN</t>
  </si>
  <si>
    <t>{5f412a07-8558-4f16-a914-b5e48de15969}</t>
  </si>
  <si>
    <t>KRYCÍ LIST SOUPISU PRACÍ</t>
  </si>
  <si>
    <t>Objekt:</t>
  </si>
  <si>
    <t>01 - výměna oken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</si>
  <si>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</si>
  <si>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</si>
  <si>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</si>
  <si>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</si>
  <si>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</si>
  <si>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</si>
  <si>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</si>
  <si>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</si>
  <si>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  991 - Hrubý úklid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</si>
  <si>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</si>
  <si>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</si>
  <si>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</si>
  <si>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</si>
  <si>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</si>
  <si>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</si>
  <si>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</si>
  <si>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</si>
  <si>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</si>
  <si>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</si>
  <si>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</si>
  <si>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</si>
  <si>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</si>
  <si>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</si>
  <si>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</si>
  <si>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</si>
  <si>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</si>
  <si>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</si>
  <si>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</si>
  <si>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</si>
  <si>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</si>
  <si>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</si>
  <si>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</si>
  <si>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</si>
  <si>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</si>
  <si>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612325302</t>
  </si>
  <si>
    <t>Vápenocementová omítka ostění nebo nadpraží štuková</t>
  </si>
  <si>
    <t>m2</t>
  </si>
  <si>
    <t>CS ÚRS 2023 01</t>
  </si>
  <si>
    <t>4</t>
  </si>
  <si>
    <t>-163665885</t>
  </si>
  <si>
    <t>VV</t>
  </si>
  <si>
    <t>Vnitřní špaleta - zpravení - 2055x2890mm - bez parapetu</t>
  </si>
  <si>
    <t>(2,055+2*2,89)*0,2 = 1,567 m2</t>
  </si>
  <si>
    <t>10*1,567</t>
  </si>
  <si>
    <t>612325R04</t>
  </si>
  <si>
    <t>Oprava parapetu po vybourání, osekání výklenků a zbytků pod parapetem, hrubý úklid a zednické zapravení parapetu</t>
  </si>
  <si>
    <t>kus</t>
  </si>
  <si>
    <t>R-položka</t>
  </si>
  <si>
    <t>30558424</t>
  </si>
  <si>
    <t>10 "10 kusů T/4 - 2055mm</t>
  </si>
  <si>
    <t>3</t>
  </si>
  <si>
    <t>619995001</t>
  </si>
  <si>
    <t>Začištění omítek (s dodáním hmot) kolem oken, dveří, podlah, obkladů apod.</t>
  </si>
  <si>
    <t>m</t>
  </si>
  <si>
    <t>1925219624</t>
  </si>
  <si>
    <t>Zvnějšku - venk. rozměry 1800x2700mm - bez parapetu</t>
  </si>
  <si>
    <t>(1,80+2*2,70) = 7,2 m</t>
  </si>
  <si>
    <t>7,2*10</t>
  </si>
  <si>
    <t>Zevnitř - vnit. rozměry 2055x2890mm - včetně parapetu (pod parapetem)</t>
  </si>
  <si>
    <t>2*(2,055+2,890) = 9,89 m</t>
  </si>
  <si>
    <t>9,89*10</t>
  </si>
  <si>
    <t>Součet</t>
  </si>
  <si>
    <t>624635301</t>
  </si>
  <si>
    <t>Úpravy vnějších vodorovných a svislých spár obvodového pláště z panelových dílců tmelení spáry tmelem akrylátovým, průřezu tmeleného profilu do 200 mm2</t>
  </si>
  <si>
    <t>1278234141</t>
  </si>
  <si>
    <t>Zvnějšku - venk. rozměry 1800x2400mm - vnější pružné zapravení mezi oknem a omítkou; bez parapetu</t>
  </si>
  <si>
    <t>9</t>
  </si>
  <si>
    <t>Ostatní konstrukce a práce, bourání</t>
  </si>
  <si>
    <t>5</t>
  </si>
  <si>
    <t>941111122</t>
  </si>
  <si>
    <t>Montáž lešení řadového trubkového lehkého s podlahami zatížení do 200 kg/m2 š od 0,9 do 1,2 m v přes 10 do 25 m</t>
  </si>
  <si>
    <t>-1767893426</t>
  </si>
  <si>
    <t>Lešení paušálně 30m2 na 1 kus okna zvenku</t>
  </si>
  <si>
    <t>30*10</t>
  </si>
  <si>
    <t>941111221</t>
  </si>
  <si>
    <t>Příplatek k lešení řadovému trubkovému lehkému s podlahami š 1,2 m v 10 m za první a ZKD den použití</t>
  </si>
  <si>
    <t>208514293</t>
  </si>
  <si>
    <t>přepočteno koeficientem množství</t>
  </si>
  <si>
    <t>300*10</t>
  </si>
  <si>
    <t>7</t>
  </si>
  <si>
    <t>941111821</t>
  </si>
  <si>
    <t>Demontáž lešení řadového trubkového lehkého s podlahami zatížení do 200 kg/m2 š od 0,9 do 1,2 m v do 10 m</t>
  </si>
  <si>
    <t>-586356537</t>
  </si>
  <si>
    <t>8</t>
  </si>
  <si>
    <t>949101111</t>
  </si>
  <si>
    <t>Lešení pomocné pracovní pro objekty pozemních staveb pro zatížení do 150 kg/m2, o výšce lešeňové podlahy do 1,9 m</t>
  </si>
  <si>
    <t>-1266968659</t>
  </si>
  <si>
    <t>Lešení paušálně 5m2 na 1 kus okna zevnitř</t>
  </si>
  <si>
    <t>5,0*10</t>
  </si>
  <si>
    <t>968062357</t>
  </si>
  <si>
    <t>Vybourání dřevěných rámů oken s křídly, dveřních zárubní, vrat, stěn, ostění nebo obkladů rámů oken s křídly dvojitých, plochy přes 4 m2</t>
  </si>
  <si>
    <t>-156465822</t>
  </si>
  <si>
    <t>10 kusů - viz. PD - 01 - Přehledná tabulka - List: Přehledné informace</t>
  </si>
  <si>
    <t>Okno T04 - 2055x2890mm, plocha 5,939</t>
  </si>
  <si>
    <t>10*5,939</t>
  </si>
  <si>
    <t>10</t>
  </si>
  <si>
    <t>993111111</t>
  </si>
  <si>
    <t>Dovoz a odvoz lešení řadového do 10 km včetně naložení a složení</t>
  </si>
  <si>
    <t>763255520</t>
  </si>
  <si>
    <t>991</t>
  </si>
  <si>
    <t>Hrubý úklid</t>
  </si>
  <si>
    <t>11</t>
  </si>
  <si>
    <t>952902021</t>
  </si>
  <si>
    <t>Čištění budov při provádění oprav a udržovacích prací podlah hladkých zametením</t>
  </si>
  <si>
    <t>513282293</t>
  </si>
  <si>
    <t>m2 x počet oken</t>
  </si>
  <si>
    <t>500*10</t>
  </si>
  <si>
    <t>997</t>
  </si>
  <si>
    <t>Přesun sutě</t>
  </si>
  <si>
    <t>12</t>
  </si>
  <si>
    <t>997013213</t>
  </si>
  <si>
    <t>Vnitrostaveništní doprava suti a vybouraných hmot vodorovně do 50 m svisle ručně pro budovy a haly výšky přes 9 do 12 m</t>
  </si>
  <si>
    <t>t</t>
  </si>
  <si>
    <t>580572093</t>
  </si>
  <si>
    <t>P</t>
  </si>
  <si>
    <t>Poznámka k položce:_x000d_
Přesuny T04 - pouze do podlaží 2NP</t>
  </si>
  <si>
    <t>13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</si>
  <si>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</si>
  <si>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</si>
  <si>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-1104764241</t>
  </si>
  <si>
    <t>14</t>
  </si>
  <si>
    <t>997013501</t>
  </si>
  <si>
    <t>Odvoz suti a vybouraných hmot na skládku nebo meziskládku se složením, na vzdálenost do 1 km</t>
  </si>
  <si>
    <t>-826459957</t>
  </si>
  <si>
    <t>997013509</t>
  </si>
  <si>
    <t>Odvoz suti a vybouraných hmot na skládku nebo meziskládku se složením, na vzdálenost Příplatek k ceně za každý další i započatý 1 km přes 1 km</t>
  </si>
  <si>
    <t>-2055518881</t>
  </si>
  <si>
    <t>2,978*14 "Přepočtené koeficientem množství</t>
  </si>
  <si>
    <t>16</t>
  </si>
  <si>
    <t>997013631</t>
  </si>
  <si>
    <t>Poplatek za uložení na skládce (skládkovné) stavebního odpadu směsného kód odpadu 17 09 04</t>
  </si>
  <si>
    <t>111025215</t>
  </si>
  <si>
    <t>20 kg/ okno</t>
  </si>
  <si>
    <t>20*10/1000</t>
  </si>
  <si>
    <t>17</t>
  </si>
  <si>
    <t>997013804</t>
  </si>
  <si>
    <t>Poplatek za uložení stavebního odpadu na skládce (skládkovné) ze skla zatříděného do Katalogu odpadů pod kódem 170 202</t>
  </si>
  <si>
    <t>-1026298111</t>
  </si>
  <si>
    <t>50 kg/ okno</t>
  </si>
  <si>
    <t>50*10/1000</t>
  </si>
  <si>
    <t>18</t>
  </si>
  <si>
    <t>997013811</t>
  </si>
  <si>
    <t>Poplatek za uložení stavebního odpadu na skládce (skládkovné) dřevěného zatříděného do Katalogu odpadů pod kódem 170 201</t>
  </si>
  <si>
    <t>1421959330</t>
  </si>
  <si>
    <t>2,978-0,200-0,500</t>
  </si>
  <si>
    <t>998</t>
  </si>
  <si>
    <t>Přesun hmot</t>
  </si>
  <si>
    <t>19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</si>
  <si>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</si>
  <si>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</si>
  <si>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395007973</t>
  </si>
  <si>
    <t>20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</si>
  <si>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</si>
  <si>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</si>
  <si>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1627514459</t>
  </si>
  <si>
    <t>PSV</t>
  </si>
  <si>
    <t>Práce a dodávky PSV</t>
  </si>
  <si>
    <t>764</t>
  </si>
  <si>
    <t>Konstrukce klempířské</t>
  </si>
  <si>
    <t>764216400</t>
  </si>
  <si>
    <t>Oplechování parapetů z pozinkovaného plechu rovných mechanicky kotvené, bez rohů rš 100 mm</t>
  </si>
  <si>
    <t>257769795</t>
  </si>
  <si>
    <t>Venkovní rozměr 1800mm</t>
  </si>
  <si>
    <t>1,8 * 10</t>
  </si>
  <si>
    <t>22</t>
  </si>
  <si>
    <t>764216465</t>
  </si>
  <si>
    <t>Oplechování parapetů z pozinkovaného plechu rovných celoplošně lepené, bez rohů Příplatek k cenám za zvýšenou pracnost při provedení rohu nebo koutu do rš 400 mm</t>
  </si>
  <si>
    <t>1329879843</t>
  </si>
  <si>
    <t>10*2</t>
  </si>
  <si>
    <t>23</t>
  </si>
  <si>
    <t>998764102</t>
  </si>
  <si>
    <t>Přesun hmot pro konstrukce klempířské stanovený z hmotnosti přesunovaného materiálu vodorovná dopravní vzdálenost do 50 m v objektech výšky přes 6 do 12 m</t>
  </si>
  <si>
    <t>1532463457</t>
  </si>
  <si>
    <t>24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</si>
  <si>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</si>
  <si>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</si>
  <si>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-1618629242</t>
  </si>
  <si>
    <t>25</t>
  </si>
  <si>
    <t>998764192</t>
  </si>
  <si>
    <t>Přesun hmot pro konstrukce klempířské stanovený z hmotnosti přesunovaného materiálu Příplatek k cenám za zvětšený přesun přes vymezenou největší dopravní vzdálenost do 100 m</t>
  </si>
  <si>
    <t>-428797685</t>
  </si>
  <si>
    <t>766</t>
  </si>
  <si>
    <t>Konstrukce truhlářské</t>
  </si>
  <si>
    <t>26</t>
  </si>
  <si>
    <t>766621113</t>
  </si>
  <si>
    <t>Montáž oken dřevěných včetně montáže rámu plochy přes 1 m2 špaletových do zdiva, výšky přes 2,5 m</t>
  </si>
  <si>
    <t>-1204743480</t>
  </si>
  <si>
    <t>27</t>
  </si>
  <si>
    <t>M</t>
  </si>
  <si>
    <t>611R04</t>
  </si>
  <si>
    <t>dodávka repliky okna T4 - 2055/2890 mm, vč. parapetní desky</t>
  </si>
  <si>
    <t>32</t>
  </si>
  <si>
    <t>1731606027</t>
  </si>
  <si>
    <t>Poznámka k položce:_x000d_
Výroba kopie okna podle projektové dokumetnace. Okna vyrobena z masívního dřeva (lepené smrkové hranoly) jako kopie současných oken._x000d_
Dodávka oken včetně veškerého kování (namontováno): závěsů, návleků, záskočkek a okenních dorazů. Viz. "Technická specifikace Kounicova 26"_x000d_
Kliky okenních křídel budou demontovány z původních (demontáž i montáž je součástí položky) oken a budou repasovány a osazeny do nových okenních křídel. Pokud chybí, budou dodány repliky okenních klik. Dodávka repliky je oceněna samostatně._x000d_
Vnitřní parapet je součástí repliky okna._x000d_
Vnejší parapet zůstává stejný, dodá se pouze napojovací pozinkový parapet, který se mechanicky přikotví._x000d_
Rozměry a další technické požadavky jsou součástí projektové dokumentace._x000d_
Vnitřní zasklení: 4mm_x000d_
Vnější zasklení: 4-8-4mm meziskelní rámeček SWC šedý, minimálně Uw=1,4 W/m2.K_x000d_
RAL8014</t>
  </si>
  <si>
    <t>28</t>
  </si>
  <si>
    <t>611R04b</t>
  </si>
  <si>
    <t>dodávka okenní rozpěry do středního okenního křídla - zarážka žlutý zinek</t>
  </si>
  <si>
    <t>1709967004</t>
  </si>
  <si>
    <t>10*2 "Každé okno obshuje 2 kusy zarážek; prostřední spodní a prostřední horní</t>
  </si>
  <si>
    <t>29</t>
  </si>
  <si>
    <t>766629314</t>
  </si>
  <si>
    <t>Montáž oken dřevěných Příplatek k cenám za tepelnou izolaci mezi ostěním a rámem okna při zalomeném ostění, připojovací spára tl. do 15 mm, se spárou zalomení do 10 mm</t>
  </si>
  <si>
    <t>-1911218559</t>
  </si>
  <si>
    <t>30</t>
  </si>
  <si>
    <t>766692913</t>
  </si>
  <si>
    <t>Ostatní práce výměna dřevěných parapetních desek šířky do 300 mm, délky přes 1600 do 2600 mm</t>
  </si>
  <si>
    <t>-544253683</t>
  </si>
  <si>
    <t>31</t>
  </si>
  <si>
    <t>998766102</t>
  </si>
  <si>
    <t>Přesun hmot pro konstrukce truhlářské stanovený z hmotnosti přesunovaného materiálu vodorovná dopravní vzdálenost do 50 m v objektech výšky přes 6 do 12 m</t>
  </si>
  <si>
    <t>1776069689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</si>
  <si>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</si>
  <si>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</si>
  <si>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1584544175</t>
  </si>
  <si>
    <t>33</t>
  </si>
  <si>
    <t>998766192</t>
  </si>
  <si>
    <t>Přesun hmot pro konstrukce truhlářské stanovený z hmotnosti přesunovaného materiálu Příplatek k ceně za zvětšený přesun přes vymezenou největší dopravní vzdálenost do 100 m</t>
  </si>
  <si>
    <t>-11722048</t>
  </si>
  <si>
    <t>786</t>
  </si>
  <si>
    <t>Dokončovací práce - čalounické úpravy</t>
  </si>
  <si>
    <t>34</t>
  </si>
  <si>
    <t>786624111</t>
  </si>
  <si>
    <t>Montáž lamelové žaluzie do oken zdvojených dřevěných otevíravých, sklápěcích a vyklápěcích</t>
  </si>
  <si>
    <t>-1693225157</t>
  </si>
  <si>
    <t>žaluzie k 10 oknům</t>
  </si>
  <si>
    <t>1 okno = 7,37 m2</t>
  </si>
  <si>
    <t>10*7,37</t>
  </si>
  <si>
    <t>35</t>
  </si>
  <si>
    <t>55346200</t>
  </si>
  <si>
    <t>žaluzie horizontální interiérové</t>
  </si>
  <si>
    <t>-1335638052</t>
  </si>
  <si>
    <t>36</t>
  </si>
  <si>
    <t>998786103</t>
  </si>
  <si>
    <t>Přesun hmot tonážní pro stínění a čalounické úpravy v objektech v přes 12 do 24 m</t>
  </si>
  <si>
    <t>1732104145</t>
  </si>
  <si>
    <t>37</t>
  </si>
  <si>
    <t>998786181</t>
  </si>
  <si>
    <t>Příplatek k přesunu hmot tonážní 786 prováděný bez použití mechanizace</t>
  </si>
  <si>
    <t>-1732922312</t>
  </si>
  <si>
    <t>38</t>
  </si>
  <si>
    <t>998786192</t>
  </si>
  <si>
    <t>Příplatek k přesunu hmot tonážní 786 za zvětšený přesun do 100 m</t>
  </si>
  <si>
    <t>-142501778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</si>
  <si>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</si>
  <si>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</si>
  <si>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</si>
  <si>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</si>
  <si>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</si>
  <si>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</si>
  <si>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</si>
  <si>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</si>
  <si>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</si>
  <si>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</si>
  <si>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soubor</t>
  </si>
  <si>
    <t>1024</t>
  </si>
  <si>
    <t>724438375</t>
  </si>
  <si>
    <t>zaměření skutečných rozměrů oken pro výrobní dokumentaci</t>
  </si>
  <si>
    <t>013294000</t>
  </si>
  <si>
    <t>Ostatní dokumentace</t>
  </si>
  <si>
    <t>1637565738</t>
  </si>
  <si>
    <t>výrobní dokumentace oken</t>
  </si>
  <si>
    <t>VRN3</t>
  </si>
  <si>
    <t>Zařízení staveniště</t>
  </si>
  <si>
    <t>032503000</t>
  </si>
  <si>
    <t>Skládky na staveništi</t>
  </si>
  <si>
    <t>-502908569</t>
  </si>
  <si>
    <t>veškeré skládky spojené se stavbou</t>
  </si>
  <si>
    <t>032903000</t>
  </si>
  <si>
    <t>Náklady na provoz a údržbu vybavení staveniště</t>
  </si>
  <si>
    <t>-1410372029</t>
  </si>
  <si>
    <t>průběžný úklid přístupových cest a prostor dotčených stavebními pracemi</t>
  </si>
  <si>
    <t>VRN6</t>
  </si>
  <si>
    <t>Územní vlivy</t>
  </si>
  <si>
    <t>062103000</t>
  </si>
  <si>
    <t>Překládání nákladu</t>
  </si>
  <si>
    <t>-197020647</t>
  </si>
  <si>
    <t>veškeré práce spojené s manipulací se starými i novými okny</t>
  </si>
  <si>
    <t>SEZNAM FIGUR</t>
  </si>
  <si>
    <t>Výměra</t>
  </si>
  <si>
    <t>Malba</t>
  </si>
  <si>
    <t>4,945*74</t>
  </si>
  <si>
    <t xml:space="preserve"> 01</t>
  </si>
  <si>
    <t>VV0001</t>
  </si>
  <si>
    <t>Nový výkaz (18)</t>
  </si>
  <si>
    <t>169,120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</si>
</sst>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2023/016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Kounicova-úpravy pro ST a SMT Brno-okna krček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5. 4. 2023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výměna oken'!J30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výměna oken'!P126</f>
        <v>0</v>
      </c>
      <c r="AV95" s="128">
        <f>'01 - výměna oken'!J33</f>
        <v>0</v>
      </c>
      <c r="AW95" s="128">
        <f>'01 - výměna oken'!J34</f>
        <v>0</v>
      </c>
      <c r="AX95" s="128">
        <f>'01 - výměna oken'!J35</f>
        <v>0</v>
      </c>
      <c r="AY95" s="128">
        <f>'01 - výměna oken'!J36</f>
        <v>0</v>
      </c>
      <c r="AZ95" s="128">
        <f>'01 - výměna oken'!F33</f>
        <v>0</v>
      </c>
      <c r="BA95" s="128">
        <f>'01 - výměna oken'!F34</f>
        <v>0</v>
      </c>
      <c r="BB95" s="128">
        <f>'01 - výměna oken'!F35</f>
        <v>0</v>
      </c>
      <c r="BC95" s="128">
        <f>'01 - výměna oken'!F36</f>
        <v>0</v>
      </c>
      <c r="BD95" s="130">
        <f>'01 - výměna oken'!F37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'02 - VRN'!P120</f>
        <v>0</v>
      </c>
      <c r="AV96" s="133">
        <f>'02 - VRN'!J33</f>
        <v>0</v>
      </c>
      <c r="AW96" s="133">
        <f>'02 - VRN'!J34</f>
        <v>0</v>
      </c>
      <c r="AX96" s="133">
        <f>'02 - VRN'!J35</f>
        <v>0</v>
      </c>
      <c r="AY96" s="133">
        <f>'02 - VRN'!J36</f>
        <v>0</v>
      </c>
      <c r="AZ96" s="133">
        <f>'02 - VRN'!F33</f>
        <v>0</v>
      </c>
      <c r="BA96" s="133">
        <f>'02 - VRN'!F34</f>
        <v>0</v>
      </c>
      <c r="BB96" s="133">
        <f>'02 - VRN'!F35</f>
        <v>0</v>
      </c>
      <c r="BC96" s="133">
        <f>'02 - VRN'!F36</f>
        <v>0</v>
      </c>
      <c r="BD96" s="135">
        <f>'02 - VRN'!F37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DiOIhZbsOn+oA4S99YZw6lv4rB+rRf4CHI6FHciRnR9y10bThcINjK+SsVmOasWdSoElFUm76lYmvCZIHgsKZg==" hashValue="HKUdsaBo/71EjEw9aMQOJZu1HlXVtV6FCudd3XD6/ZpAwEznjLW6dmuCdYSX3XOmAN/PXcuJT3vGKAfwgbZfG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výměna oken'!C2" display="/"/>
    <hyperlink ref="A96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Kounicova-úpravy pro ST a SMT Brno-okna krček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ROUND((SUM(BE126:BE226)),  2)</f>
        <v>0</v>
      </c>
      <c r="G33" s="38"/>
      <c r="H33" s="38"/>
      <c r="I33" s="155">
        <v>0.20999999999999999</v>
      </c>
      <c r="J33" s="154">
        <f>ROUND(((SUM(BE126:BE226))*I33),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ROUND((SUM(BF126:BF226)),  2)</f>
        <v>0</v>
      </c>
      <c r="G34" s="38"/>
      <c r="H34" s="38"/>
      <c r="I34" s="155">
        <v>0.14999999999999999</v>
      </c>
      <c r="J34" s="154">
        <f>ROUND(((SUM(BF126:BF226))*I34),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ROUND((SUM(BG126:BG226)),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ROUND((SUM(BH126:BH226)),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ROUND((SUM(BI126:BI226)),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Kounicova-úpravy pro ST a SMT Brno-okna krček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výměna oken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5. 4. 2023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95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96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97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5"/>
      <c r="C100" s="186"/>
      <c r="D100" s="187" t="s">
        <v>98</v>
      </c>
      <c r="E100" s="188"/>
      <c r="F100" s="188"/>
      <c r="G100" s="188"/>
      <c r="H100" s="188"/>
      <c r="I100" s="188"/>
      <c r="J100" s="189">
        <f>J164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99</v>
      </c>
      <c r="E101" s="188"/>
      <c r="F101" s="188"/>
      <c r="G101" s="188"/>
      <c r="H101" s="188"/>
      <c r="I101" s="188"/>
      <c r="J101" s="189">
        <f>J169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100</v>
      </c>
      <c r="E102" s="188"/>
      <c r="F102" s="188"/>
      <c r="G102" s="188"/>
      <c r="H102" s="188"/>
      <c r="I102" s="188"/>
      <c r="J102" s="189">
        <f>J184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101</v>
      </c>
      <c r="E103" s="182"/>
      <c r="F103" s="182"/>
      <c r="G103" s="182"/>
      <c r="H103" s="182"/>
      <c r="I103" s="182"/>
      <c r="J103" s="183">
        <f>J187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102</v>
      </c>
      <c r="E104" s="188"/>
      <c r="F104" s="188"/>
      <c r="G104" s="188"/>
      <c r="H104" s="188"/>
      <c r="I104" s="188"/>
      <c r="J104" s="189">
        <f>J188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103</v>
      </c>
      <c r="E105" s="188"/>
      <c r="F105" s="188"/>
      <c r="G105" s="188"/>
      <c r="H105" s="188"/>
      <c r="I105" s="188"/>
      <c r="J105" s="189">
        <f>J197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104</v>
      </c>
      <c r="E106" s="188"/>
      <c r="F106" s="188"/>
      <c r="G106" s="188"/>
      <c r="H106" s="188"/>
      <c r="I106" s="188"/>
      <c r="J106" s="189">
        <f>J218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Kounicova-úpravy pro ST a SMT Brno-okna krček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88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01 - výměna oken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5. 4. 2023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106</v>
      </c>
      <c r="D125" s="194" t="s">
        <v>58</v>
      </c>
      <c r="E125" s="194" t="s">
        <v>54</v>
      </c>
      <c r="F125" s="194" t="s">
        <v>55</v>
      </c>
      <c r="G125" s="194" t="s">
        <v>107</v>
      </c>
      <c r="H125" s="194" t="s">
        <v>108</v>
      </c>
      <c r="I125" s="194" t="s">
        <v>109</v>
      </c>
      <c r="J125" s="194" t="s">
        <v>92</v>
      </c>
      <c r="K125" s="195" t="s">
        <v>110</v>
      </c>
      <c r="L125" s="196"/>
      <c r="M125" s="100" t="s">
        <v>1</v>
      </c>
      <c r="N125" s="101" t="s">
        <v>37</v>
      </c>
      <c r="O125" s="101" t="s">
        <v>111</v>
      </c>
      <c r="P125" s="101" t="s">
        <v>112</v>
      </c>
      <c r="Q125" s="101" t="s">
        <v>113</v>
      </c>
      <c r="R125" s="101" t="s">
        <v>114</v>
      </c>
      <c r="S125" s="101" t="s">
        <v>115</v>
      </c>
      <c r="T125" s="102" t="s">
        <v>116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117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P127+P187</f>
        <v>0</v>
      </c>
      <c r="Q126" s="104"/>
      <c r="R126" s="199">
        <f>R127+R187</f>
        <v>4.260504895235</v>
      </c>
      <c r="S126" s="104"/>
      <c r="T126" s="200">
        <f>T127+T187</f>
        <v>2.9783299999999997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94</v>
      </c>
      <c r="BK126" s="201">
        <f>BK127+BK187</f>
        <v>0</v>
      </c>
    </row>
    <row r="127" s="12" customFormat="1" ht="25.92" customHeight="1">
      <c r="A127" s="12"/>
      <c r="B127" s="202"/>
      <c r="C127" s="203"/>
      <c r="D127" s="204" t="s">
        <v>72</v>
      </c>
      <c r="E127" s="205" t="s">
        <v>118</v>
      </c>
      <c r="F127" s="205" t="s">
        <v>119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P128+P148+P169+P184</f>
        <v>0</v>
      </c>
      <c r="Q127" s="210"/>
      <c r="R127" s="211">
        <f>R128+R148+R169+R184</f>
        <v>1.1568038488000001</v>
      </c>
      <c r="S127" s="210"/>
      <c r="T127" s="212">
        <f>T128+T148+T169+T184</f>
        <v>2.7913299999999999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73</v>
      </c>
      <c r="AY127" s="213" t="s">
        <v>120</v>
      </c>
      <c r="BK127" s="215">
        <f>BK128+BK148+BK169+BK184</f>
        <v>0</v>
      </c>
    </row>
    <row r="128" s="12" customFormat="1" ht="22.8" customHeight="1">
      <c r="A128" s="12"/>
      <c r="B128" s="202"/>
      <c r="C128" s="203"/>
      <c r="D128" s="204" t="s">
        <v>72</v>
      </c>
      <c r="E128" s="216" t="s">
        <v>121</v>
      </c>
      <c r="F128" s="216" t="s">
        <v>122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SUM(P129:P147)</f>
        <v>0</v>
      </c>
      <c r="Q128" s="210"/>
      <c r="R128" s="211">
        <f>SUM(R129:R147)</f>
        <v>1.1503038488000001</v>
      </c>
      <c r="S128" s="210"/>
      <c r="T128" s="212">
        <f>SUM(T129:T147)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72</v>
      </c>
      <c r="AU128" s="214" t="s">
        <v>81</v>
      </c>
      <c r="AY128" s="213" t="s">
        <v>120</v>
      </c>
      <c r="BK128" s="215">
        <f>SUM(BK129:BK147)</f>
        <v>0</v>
      </c>
    </row>
    <row r="129" s="2" customFormat="1" ht="24.15" customHeight="1">
      <c r="A129" s="38"/>
      <c r="B129" s="39"/>
      <c r="C129" s="218" t="s">
        <v>81</v>
      </c>
      <c r="D129" s="218" t="s">
        <v>123</v>
      </c>
      <c r="E129" s="219" t="s">
        <v>124</v>
      </c>
      <c r="F129" s="220" t="s">
        <v>125</v>
      </c>
      <c r="G129" s="221" t="s">
        <v>126</v>
      </c>
      <c r="H129" s="222">
        <v>15.67</v>
      </c>
      <c r="I129" s="223"/>
      <c r="J129" s="224">
        <f>ROUND(I129*H129,2)</f>
        <v>0</v>
      </c>
      <c r="K129" s="220" t="s">
        <v>127</v>
      </c>
      <c r="L129" s="44"/>
      <c r="M129" s="225" t="s">
        <v>1</v>
      </c>
      <c r="N129" s="226" t="s">
        <v>38</v>
      </c>
      <c r="O129" s="91"/>
      <c r="P129" s="227">
        <f>O129*H129</f>
        <v>0</v>
      </c>
      <c r="Q129" s="227">
        <v>0.033579999999999999</v>
      </c>
      <c r="R129" s="227">
        <f>Q129*H129</f>
        <v>0.52619859999999996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128</v>
      </c>
      <c r="AT129" s="229" t="s">
        <v>123</v>
      </c>
      <c r="AU129" s="229" t="s">
        <v>83</v>
      </c>
      <c r="AY129" s="17" t="s">
        <v>120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128</v>
      </c>
      <c r="BM129" s="229" t="s">
        <v>129</v>
      </c>
    </row>
    <row r="130" s="13" customFormat="1">
      <c r="A130" s="13"/>
      <c r="B130" s="231"/>
      <c r="C130" s="232"/>
      <c r="D130" s="233" t="s">
        <v>130</v>
      </c>
      <c r="E130" s="234" t="s">
        <v>1</v>
      </c>
      <c r="F130" s="235" t="s">
        <v>131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130</v>
      </c>
      <c r="AU130" s="241" t="s">
        <v>83</v>
      </c>
      <c r="AV130" s="13" t="s">
        <v>81</v>
      </c>
      <c r="AW130" s="13" t="s">
        <v>30</v>
      </c>
      <c r="AX130" s="13" t="s">
        <v>73</v>
      </c>
      <c r="AY130" s="241" t="s">
        <v>120</v>
      </c>
    </row>
    <row r="131" s="13" customFormat="1">
      <c r="A131" s="13"/>
      <c r="B131" s="231"/>
      <c r="C131" s="232"/>
      <c r="D131" s="233" t="s">
        <v>130</v>
      </c>
      <c r="E131" s="234" t="s">
        <v>1</v>
      </c>
      <c r="F131" s="235" t="s">
        <v>132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130</v>
      </c>
      <c r="AU131" s="241" t="s">
        <v>83</v>
      </c>
      <c r="AV131" s="13" t="s">
        <v>81</v>
      </c>
      <c r="AW131" s="13" t="s">
        <v>30</v>
      </c>
      <c r="AX131" s="13" t="s">
        <v>73</v>
      </c>
      <c r="AY131" s="241" t="s">
        <v>120</v>
      </c>
    </row>
    <row r="132" s="14" customFormat="1">
      <c r="A132" s="14"/>
      <c r="B132" s="242"/>
      <c r="C132" s="243"/>
      <c r="D132" s="233" t="s">
        <v>130</v>
      </c>
      <c r="E132" s="244" t="s">
        <v>1</v>
      </c>
      <c r="F132" s="245" t="s">
        <v>133</v>
      </c>
      <c r="G132" s="243"/>
      <c r="H132" s="246">
        <v>15.67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130</v>
      </c>
      <c r="AU132" s="252" t="s">
        <v>83</v>
      </c>
      <c r="AV132" s="14" t="s">
        <v>83</v>
      </c>
      <c r="AW132" s="14" t="s">
        <v>30</v>
      </c>
      <c r="AX132" s="14" t="s">
        <v>81</v>
      </c>
      <c r="AY132" s="252" t="s">
        <v>120</v>
      </c>
    </row>
    <row r="133" s="2" customFormat="1" ht="37.8" customHeight="1">
      <c r="A133" s="38"/>
      <c r="B133" s="39"/>
      <c r="C133" s="218" t="s">
        <v>83</v>
      </c>
      <c r="D133" s="218" t="s">
        <v>123</v>
      </c>
      <c r="E133" s="219" t="s">
        <v>134</v>
      </c>
      <c r="F133" s="220" t="s">
        <v>135</v>
      </c>
      <c r="G133" s="221" t="s">
        <v>136</v>
      </c>
      <c r="H133" s="222">
        <v>10</v>
      </c>
      <c r="I133" s="223"/>
      <c r="J133" s="224">
        <f>ROUND(I133*H133,2)</f>
        <v>0</v>
      </c>
      <c r="K133" s="220" t="s">
        <v>137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0.033579999999999999</v>
      </c>
      <c r="R133" s="227">
        <f>Q133*H133</f>
        <v>0.33579999999999999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128</v>
      </c>
      <c r="AT133" s="229" t="s">
        <v>123</v>
      </c>
      <c r="AU133" s="229" t="s">
        <v>83</v>
      </c>
      <c r="AY133" s="17" t="s">
        <v>120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128</v>
      </c>
      <c r="BM133" s="229" t="s">
        <v>138</v>
      </c>
    </row>
    <row r="134" s="14" customFormat="1">
      <c r="A134" s="14"/>
      <c r="B134" s="242"/>
      <c r="C134" s="243"/>
      <c r="D134" s="233" t="s">
        <v>130</v>
      </c>
      <c r="E134" s="244" t="s">
        <v>1</v>
      </c>
      <c r="F134" s="245" t="s">
        <v>139</v>
      </c>
      <c r="G134" s="243"/>
      <c r="H134" s="246">
        <v>10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130</v>
      </c>
      <c r="AU134" s="252" t="s">
        <v>83</v>
      </c>
      <c r="AV134" s="14" t="s">
        <v>83</v>
      </c>
      <c r="AW134" s="14" t="s">
        <v>30</v>
      </c>
      <c r="AX134" s="14" t="s">
        <v>81</v>
      </c>
      <c r="AY134" s="252" t="s">
        <v>120</v>
      </c>
    </row>
    <row r="135" s="2" customFormat="1" ht="24.15" customHeight="1">
      <c r="A135" s="38"/>
      <c r="B135" s="39"/>
      <c r="C135" s="218" t="s">
        <v>140</v>
      </c>
      <c r="D135" s="218" t="s">
        <v>123</v>
      </c>
      <c r="E135" s="219" t="s">
        <v>141</v>
      </c>
      <c r="F135" s="220" t="s">
        <v>142</v>
      </c>
      <c r="G135" s="221" t="s">
        <v>143</v>
      </c>
      <c r="H135" s="222">
        <v>170.90000000000001</v>
      </c>
      <c r="I135" s="223"/>
      <c r="J135" s="224">
        <f>ROUND(I135*H135,2)</f>
        <v>0</v>
      </c>
      <c r="K135" s="220" t="s">
        <v>127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0.0015</v>
      </c>
      <c r="R135" s="227">
        <f>Q135*H135</f>
        <v>0.25635000000000002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128</v>
      </c>
      <c r="AT135" s="229" t="s">
        <v>123</v>
      </c>
      <c r="AU135" s="229" t="s">
        <v>83</v>
      </c>
      <c r="AY135" s="17" t="s">
        <v>120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128</v>
      </c>
      <c r="BM135" s="229" t="s">
        <v>144</v>
      </c>
    </row>
    <row r="136" s="13" customFormat="1">
      <c r="A136" s="13"/>
      <c r="B136" s="231"/>
      <c r="C136" s="232"/>
      <c r="D136" s="233" t="s">
        <v>130</v>
      </c>
      <c r="E136" s="234" t="s">
        <v>1</v>
      </c>
      <c r="F136" s="235" t="s">
        <v>145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130</v>
      </c>
      <c r="AU136" s="241" t="s">
        <v>83</v>
      </c>
      <c r="AV136" s="13" t="s">
        <v>81</v>
      </c>
      <c r="AW136" s="13" t="s">
        <v>30</v>
      </c>
      <c r="AX136" s="13" t="s">
        <v>73</v>
      </c>
      <c r="AY136" s="241" t="s">
        <v>120</v>
      </c>
    </row>
    <row r="137" s="13" customFormat="1">
      <c r="A137" s="13"/>
      <c r="B137" s="231"/>
      <c r="C137" s="232"/>
      <c r="D137" s="233" t="s">
        <v>130</v>
      </c>
      <c r="E137" s="234" t="s">
        <v>1</v>
      </c>
      <c r="F137" s="235" t="s">
        <v>146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130</v>
      </c>
      <c r="AU137" s="241" t="s">
        <v>83</v>
      </c>
      <c r="AV137" s="13" t="s">
        <v>81</v>
      </c>
      <c r="AW137" s="13" t="s">
        <v>30</v>
      </c>
      <c r="AX137" s="13" t="s">
        <v>73</v>
      </c>
      <c r="AY137" s="241" t="s">
        <v>120</v>
      </c>
    </row>
    <row r="138" s="14" customFormat="1">
      <c r="A138" s="14"/>
      <c r="B138" s="242"/>
      <c r="C138" s="243"/>
      <c r="D138" s="233" t="s">
        <v>130</v>
      </c>
      <c r="E138" s="244" t="s">
        <v>1</v>
      </c>
      <c r="F138" s="245" t="s">
        <v>147</v>
      </c>
      <c r="G138" s="243"/>
      <c r="H138" s="246">
        <v>72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130</v>
      </c>
      <c r="AU138" s="252" t="s">
        <v>83</v>
      </c>
      <c r="AV138" s="14" t="s">
        <v>83</v>
      </c>
      <c r="AW138" s="14" t="s">
        <v>30</v>
      </c>
      <c r="AX138" s="14" t="s">
        <v>73</v>
      </c>
      <c r="AY138" s="252" t="s">
        <v>120</v>
      </c>
    </row>
    <row r="139" s="13" customFormat="1">
      <c r="A139" s="13"/>
      <c r="B139" s="231"/>
      <c r="C139" s="232"/>
      <c r="D139" s="233" t="s">
        <v>130</v>
      </c>
      <c r="E139" s="234" t="s">
        <v>1</v>
      </c>
      <c r="F139" s="235" t="s">
        <v>148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130</v>
      </c>
      <c r="AU139" s="241" t="s">
        <v>83</v>
      </c>
      <c r="AV139" s="13" t="s">
        <v>81</v>
      </c>
      <c r="AW139" s="13" t="s">
        <v>30</v>
      </c>
      <c r="AX139" s="13" t="s">
        <v>73</v>
      </c>
      <c r="AY139" s="241" t="s">
        <v>120</v>
      </c>
    </row>
    <row r="140" s="13" customFormat="1">
      <c r="A140" s="13"/>
      <c r="B140" s="231"/>
      <c r="C140" s="232"/>
      <c r="D140" s="233" t="s">
        <v>130</v>
      </c>
      <c r="E140" s="234" t="s">
        <v>1</v>
      </c>
      <c r="F140" s="235" t="s">
        <v>149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130</v>
      </c>
      <c r="AU140" s="241" t="s">
        <v>83</v>
      </c>
      <c r="AV140" s="13" t="s">
        <v>81</v>
      </c>
      <c r="AW140" s="13" t="s">
        <v>30</v>
      </c>
      <c r="AX140" s="13" t="s">
        <v>73</v>
      </c>
      <c r="AY140" s="241" t="s">
        <v>120</v>
      </c>
    </row>
    <row r="141" s="14" customFormat="1">
      <c r="A141" s="14"/>
      <c r="B141" s="242"/>
      <c r="C141" s="243"/>
      <c r="D141" s="233" t="s">
        <v>130</v>
      </c>
      <c r="E141" s="244" t="s">
        <v>1</v>
      </c>
      <c r="F141" s="245" t="s">
        <v>150</v>
      </c>
      <c r="G141" s="243"/>
      <c r="H141" s="246">
        <v>98.900000000000006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130</v>
      </c>
      <c r="AU141" s="252" t="s">
        <v>83</v>
      </c>
      <c r="AV141" s="14" t="s">
        <v>83</v>
      </c>
      <c r="AW141" s="14" t="s">
        <v>30</v>
      </c>
      <c r="AX141" s="14" t="s">
        <v>73</v>
      </c>
      <c r="AY141" s="252" t="s">
        <v>120</v>
      </c>
    </row>
    <row r="142" s="15" customFormat="1">
      <c r="A142" s="15"/>
      <c r="B142" s="253"/>
      <c r="C142" s="254"/>
      <c r="D142" s="233" t="s">
        <v>130</v>
      </c>
      <c r="E142" s="255" t="s">
        <v>1</v>
      </c>
      <c r="F142" s="256" t="s">
        <v>151</v>
      </c>
      <c r="G142" s="254"/>
      <c r="H142" s="257">
        <v>170.90000000000001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130</v>
      </c>
      <c r="AU142" s="263" t="s">
        <v>83</v>
      </c>
      <c r="AV142" s="15" t="s">
        <v>128</v>
      </c>
      <c r="AW142" s="15" t="s">
        <v>30</v>
      </c>
      <c r="AX142" s="15" t="s">
        <v>81</v>
      </c>
      <c r="AY142" s="263" t="s">
        <v>120</v>
      </c>
    </row>
    <row r="143" s="2" customFormat="1" ht="49.05" customHeight="1">
      <c r="A143" s="38"/>
      <c r="B143" s="39"/>
      <c r="C143" s="218" t="s">
        <v>128</v>
      </c>
      <c r="D143" s="218" t="s">
        <v>123</v>
      </c>
      <c r="E143" s="219" t="s">
        <v>152</v>
      </c>
      <c r="F143" s="220" t="s">
        <v>153</v>
      </c>
      <c r="G143" s="221" t="s">
        <v>143</v>
      </c>
      <c r="H143" s="222">
        <v>72</v>
      </c>
      <c r="I143" s="223"/>
      <c r="J143" s="224">
        <f>ROUND(I143*H143,2)</f>
        <v>0</v>
      </c>
      <c r="K143" s="220" t="s">
        <v>127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0.0004438229</v>
      </c>
      <c r="R143" s="227">
        <f>Q143*H143</f>
        <v>0.031955248800000002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128</v>
      </c>
      <c r="AT143" s="229" t="s">
        <v>123</v>
      </c>
      <c r="AU143" s="229" t="s">
        <v>83</v>
      </c>
      <c r="AY143" s="17" t="s">
        <v>120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128</v>
      </c>
      <c r="BM143" s="229" t="s">
        <v>154</v>
      </c>
    </row>
    <row r="144" s="13" customFormat="1">
      <c r="A144" s="13"/>
      <c r="B144" s="231"/>
      <c r="C144" s="232"/>
      <c r="D144" s="233" t="s">
        <v>130</v>
      </c>
      <c r="E144" s="234" t="s">
        <v>1</v>
      </c>
      <c r="F144" s="235" t="s">
        <v>155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130</v>
      </c>
      <c r="AU144" s="241" t="s">
        <v>83</v>
      </c>
      <c r="AV144" s="13" t="s">
        <v>81</v>
      </c>
      <c r="AW144" s="13" t="s">
        <v>30</v>
      </c>
      <c r="AX144" s="13" t="s">
        <v>73</v>
      </c>
      <c r="AY144" s="241" t="s">
        <v>120</v>
      </c>
    </row>
    <row r="145" s="13" customFormat="1">
      <c r="A145" s="13"/>
      <c r="B145" s="231"/>
      <c r="C145" s="232"/>
      <c r="D145" s="233" t="s">
        <v>130</v>
      </c>
      <c r="E145" s="234" t="s">
        <v>1</v>
      </c>
      <c r="F145" s="235" t="s">
        <v>146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130</v>
      </c>
      <c r="AU145" s="241" t="s">
        <v>83</v>
      </c>
      <c r="AV145" s="13" t="s">
        <v>81</v>
      </c>
      <c r="AW145" s="13" t="s">
        <v>30</v>
      </c>
      <c r="AX145" s="13" t="s">
        <v>73</v>
      </c>
      <c r="AY145" s="241" t="s">
        <v>120</v>
      </c>
    </row>
    <row r="146" s="14" customFormat="1">
      <c r="A146" s="14"/>
      <c r="B146" s="242"/>
      <c r="C146" s="243"/>
      <c r="D146" s="233" t="s">
        <v>130</v>
      </c>
      <c r="E146" s="244" t="s">
        <v>1</v>
      </c>
      <c r="F146" s="245" t="s">
        <v>147</v>
      </c>
      <c r="G146" s="243"/>
      <c r="H146" s="246">
        <v>72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130</v>
      </c>
      <c r="AU146" s="252" t="s">
        <v>83</v>
      </c>
      <c r="AV146" s="14" t="s">
        <v>83</v>
      </c>
      <c r="AW146" s="14" t="s">
        <v>30</v>
      </c>
      <c r="AX146" s="14" t="s">
        <v>73</v>
      </c>
      <c r="AY146" s="252" t="s">
        <v>120</v>
      </c>
    </row>
    <row r="147" s="15" customFormat="1">
      <c r="A147" s="15"/>
      <c r="B147" s="253"/>
      <c r="C147" s="254"/>
      <c r="D147" s="233" t="s">
        <v>130</v>
      </c>
      <c r="E147" s="255" t="s">
        <v>1</v>
      </c>
      <c r="F147" s="256" t="s">
        <v>151</v>
      </c>
      <c r="G147" s="254"/>
      <c r="H147" s="257">
        <v>72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130</v>
      </c>
      <c r="AU147" s="263" t="s">
        <v>83</v>
      </c>
      <c r="AV147" s="15" t="s">
        <v>128</v>
      </c>
      <c r="AW147" s="15" t="s">
        <v>30</v>
      </c>
      <c r="AX147" s="15" t="s">
        <v>81</v>
      </c>
      <c r="AY147" s="263" t="s">
        <v>120</v>
      </c>
    </row>
    <row r="148" s="12" customFormat="1" ht="22.8" customHeight="1">
      <c r="A148" s="12"/>
      <c r="B148" s="202"/>
      <c r="C148" s="203"/>
      <c r="D148" s="204" t="s">
        <v>72</v>
      </c>
      <c r="E148" s="216" t="s">
        <v>156</v>
      </c>
      <c r="F148" s="216" t="s">
        <v>157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P149+SUM(P150:P164)</f>
        <v>0</v>
      </c>
      <c r="Q148" s="210"/>
      <c r="R148" s="211">
        <f>R149+SUM(R150:R164)</f>
        <v>0.0064999999999999997</v>
      </c>
      <c r="S148" s="210"/>
      <c r="T148" s="212">
        <f>T149+SUM(T150:T164)</f>
        <v>2.7913299999999999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81</v>
      </c>
      <c r="AT148" s="214" t="s">
        <v>72</v>
      </c>
      <c r="AU148" s="214" t="s">
        <v>81</v>
      </c>
      <c r="AY148" s="213" t="s">
        <v>120</v>
      </c>
      <c r="BK148" s="215">
        <f>BK149+SUM(BK150:BK164)</f>
        <v>0</v>
      </c>
    </row>
    <row r="149" s="2" customFormat="1" ht="37.8" customHeight="1">
      <c r="A149" s="38"/>
      <c r="B149" s="39"/>
      <c r="C149" s="218" t="s">
        <v>158</v>
      </c>
      <c r="D149" s="218" t="s">
        <v>123</v>
      </c>
      <c r="E149" s="219" t="s">
        <v>159</v>
      </c>
      <c r="F149" s="220" t="s">
        <v>160</v>
      </c>
      <c r="G149" s="221" t="s">
        <v>126</v>
      </c>
      <c r="H149" s="222">
        <v>300</v>
      </c>
      <c r="I149" s="223"/>
      <c r="J149" s="224">
        <f>ROUND(I149*H149,2)</f>
        <v>0</v>
      </c>
      <c r="K149" s="220" t="s">
        <v>127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128</v>
      </c>
      <c r="AT149" s="229" t="s">
        <v>123</v>
      </c>
      <c r="AU149" s="229" t="s">
        <v>83</v>
      </c>
      <c r="AY149" s="17" t="s">
        <v>120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128</v>
      </c>
      <c r="BM149" s="229" t="s">
        <v>161</v>
      </c>
    </row>
    <row r="150" s="13" customFormat="1">
      <c r="A150" s="13"/>
      <c r="B150" s="231"/>
      <c r="C150" s="232"/>
      <c r="D150" s="233" t="s">
        <v>130</v>
      </c>
      <c r="E150" s="234" t="s">
        <v>1</v>
      </c>
      <c r="F150" s="235" t="s">
        <v>162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130</v>
      </c>
      <c r="AU150" s="241" t="s">
        <v>83</v>
      </c>
      <c r="AV150" s="13" t="s">
        <v>81</v>
      </c>
      <c r="AW150" s="13" t="s">
        <v>30</v>
      </c>
      <c r="AX150" s="13" t="s">
        <v>73</v>
      </c>
      <c r="AY150" s="241" t="s">
        <v>120</v>
      </c>
    </row>
    <row r="151" s="14" customFormat="1">
      <c r="A151" s="14"/>
      <c r="B151" s="242"/>
      <c r="C151" s="243"/>
      <c r="D151" s="233" t="s">
        <v>130</v>
      </c>
      <c r="E151" s="244" t="s">
        <v>1</v>
      </c>
      <c r="F151" s="245" t="s">
        <v>163</v>
      </c>
      <c r="G151" s="243"/>
      <c r="H151" s="246">
        <v>300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130</v>
      </c>
      <c r="AU151" s="252" t="s">
        <v>83</v>
      </c>
      <c r="AV151" s="14" t="s">
        <v>83</v>
      </c>
      <c r="AW151" s="14" t="s">
        <v>30</v>
      </c>
      <c r="AX151" s="14" t="s">
        <v>81</v>
      </c>
      <c r="AY151" s="252" t="s">
        <v>120</v>
      </c>
    </row>
    <row r="152" s="2" customFormat="1" ht="33" customHeight="1">
      <c r="A152" s="38"/>
      <c r="B152" s="39"/>
      <c r="C152" s="218" t="s">
        <v>121</v>
      </c>
      <c r="D152" s="218" t="s">
        <v>123</v>
      </c>
      <c r="E152" s="219" t="s">
        <v>164</v>
      </c>
      <c r="F152" s="220" t="s">
        <v>165</v>
      </c>
      <c r="G152" s="221" t="s">
        <v>126</v>
      </c>
      <c r="H152" s="222">
        <v>3000</v>
      </c>
      <c r="I152" s="223"/>
      <c r="J152" s="224">
        <f>ROUND(I152*H152,2)</f>
        <v>0</v>
      </c>
      <c r="K152" s="220" t="s">
        <v>127</v>
      </c>
      <c r="L152" s="44"/>
      <c r="M152" s="225" t="s">
        <v>1</v>
      </c>
      <c r="N152" s="226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128</v>
      </c>
      <c r="AT152" s="229" t="s">
        <v>123</v>
      </c>
      <c r="AU152" s="229" t="s">
        <v>83</v>
      </c>
      <c r="AY152" s="17" t="s">
        <v>120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128</v>
      </c>
      <c r="BM152" s="229" t="s">
        <v>166</v>
      </c>
    </row>
    <row r="153" s="13" customFormat="1">
      <c r="A153" s="13"/>
      <c r="B153" s="231"/>
      <c r="C153" s="232"/>
      <c r="D153" s="233" t="s">
        <v>130</v>
      </c>
      <c r="E153" s="234" t="s">
        <v>1</v>
      </c>
      <c r="F153" s="235" t="s">
        <v>167</v>
      </c>
      <c r="G153" s="232"/>
      <c r="H153" s="234" t="s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130</v>
      </c>
      <c r="AU153" s="241" t="s">
        <v>83</v>
      </c>
      <c r="AV153" s="13" t="s">
        <v>81</v>
      </c>
      <c r="AW153" s="13" t="s">
        <v>30</v>
      </c>
      <c r="AX153" s="13" t="s">
        <v>73</v>
      </c>
      <c r="AY153" s="241" t="s">
        <v>120</v>
      </c>
    </row>
    <row r="154" s="14" customFormat="1">
      <c r="A154" s="14"/>
      <c r="B154" s="242"/>
      <c r="C154" s="243"/>
      <c r="D154" s="233" t="s">
        <v>130</v>
      </c>
      <c r="E154" s="244" t="s">
        <v>1</v>
      </c>
      <c r="F154" s="245" t="s">
        <v>168</v>
      </c>
      <c r="G154" s="243"/>
      <c r="H154" s="246">
        <v>3000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130</v>
      </c>
      <c r="AU154" s="252" t="s">
        <v>83</v>
      </c>
      <c r="AV154" s="14" t="s">
        <v>83</v>
      </c>
      <c r="AW154" s="14" t="s">
        <v>30</v>
      </c>
      <c r="AX154" s="14" t="s">
        <v>81</v>
      </c>
      <c r="AY154" s="252" t="s">
        <v>120</v>
      </c>
    </row>
    <row r="155" s="2" customFormat="1" ht="37.8" customHeight="1">
      <c r="A155" s="38"/>
      <c r="B155" s="39"/>
      <c r="C155" s="218" t="s">
        <v>169</v>
      </c>
      <c r="D155" s="218" t="s">
        <v>123</v>
      </c>
      <c r="E155" s="219" t="s">
        <v>170</v>
      </c>
      <c r="F155" s="220" t="s">
        <v>171</v>
      </c>
      <c r="G155" s="221" t="s">
        <v>126</v>
      </c>
      <c r="H155" s="222">
        <v>300</v>
      </c>
      <c r="I155" s="223"/>
      <c r="J155" s="224">
        <f>ROUND(I155*H155,2)</f>
        <v>0</v>
      </c>
      <c r="K155" s="220" t="s">
        <v>127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128</v>
      </c>
      <c r="AT155" s="229" t="s">
        <v>123</v>
      </c>
      <c r="AU155" s="229" t="s">
        <v>83</v>
      </c>
      <c r="AY155" s="17" t="s">
        <v>120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128</v>
      </c>
      <c r="BM155" s="229" t="s">
        <v>172</v>
      </c>
    </row>
    <row r="156" s="2" customFormat="1" ht="37.8" customHeight="1">
      <c r="A156" s="38"/>
      <c r="B156" s="39"/>
      <c r="C156" s="218" t="s">
        <v>173</v>
      </c>
      <c r="D156" s="218" t="s">
        <v>123</v>
      </c>
      <c r="E156" s="219" t="s">
        <v>174</v>
      </c>
      <c r="F156" s="220" t="s">
        <v>175</v>
      </c>
      <c r="G156" s="221" t="s">
        <v>126</v>
      </c>
      <c r="H156" s="222">
        <v>50</v>
      </c>
      <c r="I156" s="223"/>
      <c r="J156" s="224">
        <f>ROUND(I156*H156,2)</f>
        <v>0</v>
      </c>
      <c r="K156" s="220" t="s">
        <v>127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0.00012999999999999999</v>
      </c>
      <c r="R156" s="227">
        <f>Q156*H156</f>
        <v>0.0064999999999999997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128</v>
      </c>
      <c r="AT156" s="229" t="s">
        <v>123</v>
      </c>
      <c r="AU156" s="229" t="s">
        <v>83</v>
      </c>
      <c r="AY156" s="17" t="s">
        <v>120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128</v>
      </c>
      <c r="BM156" s="229" t="s">
        <v>176</v>
      </c>
    </row>
    <row r="157" s="13" customFormat="1">
      <c r="A157" s="13"/>
      <c r="B157" s="231"/>
      <c r="C157" s="232"/>
      <c r="D157" s="233" t="s">
        <v>130</v>
      </c>
      <c r="E157" s="234" t="s">
        <v>1</v>
      </c>
      <c r="F157" s="235" t="s">
        <v>177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130</v>
      </c>
      <c r="AU157" s="241" t="s">
        <v>83</v>
      </c>
      <c r="AV157" s="13" t="s">
        <v>81</v>
      </c>
      <c r="AW157" s="13" t="s">
        <v>30</v>
      </c>
      <c r="AX157" s="13" t="s">
        <v>73</v>
      </c>
      <c r="AY157" s="241" t="s">
        <v>120</v>
      </c>
    </row>
    <row r="158" s="14" customFormat="1">
      <c r="A158" s="14"/>
      <c r="B158" s="242"/>
      <c r="C158" s="243"/>
      <c r="D158" s="233" t="s">
        <v>130</v>
      </c>
      <c r="E158" s="244" t="s">
        <v>1</v>
      </c>
      <c r="F158" s="245" t="s">
        <v>178</v>
      </c>
      <c r="G158" s="243"/>
      <c r="H158" s="246">
        <v>50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130</v>
      </c>
      <c r="AU158" s="252" t="s">
        <v>83</v>
      </c>
      <c r="AV158" s="14" t="s">
        <v>83</v>
      </c>
      <c r="AW158" s="14" t="s">
        <v>30</v>
      </c>
      <c r="AX158" s="14" t="s">
        <v>81</v>
      </c>
      <c r="AY158" s="252" t="s">
        <v>120</v>
      </c>
    </row>
    <row r="159" s="2" customFormat="1" ht="44.25" customHeight="1">
      <c r="A159" s="38"/>
      <c r="B159" s="39"/>
      <c r="C159" s="218" t="s">
        <v>156</v>
      </c>
      <c r="D159" s="218" t="s">
        <v>123</v>
      </c>
      <c r="E159" s="219" t="s">
        <v>179</v>
      </c>
      <c r="F159" s="220" t="s">
        <v>180</v>
      </c>
      <c r="G159" s="221" t="s">
        <v>126</v>
      </c>
      <c r="H159" s="222">
        <v>59.390000000000001</v>
      </c>
      <c r="I159" s="223"/>
      <c r="J159" s="224">
        <f>ROUND(I159*H159,2)</f>
        <v>0</v>
      </c>
      <c r="K159" s="220" t="s">
        <v>127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0.047</v>
      </c>
      <c r="T159" s="228">
        <f>S159*H159</f>
        <v>2.7913299999999999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128</v>
      </c>
      <c r="AT159" s="229" t="s">
        <v>123</v>
      </c>
      <c r="AU159" s="229" t="s">
        <v>83</v>
      </c>
      <c r="AY159" s="17" t="s">
        <v>120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128</v>
      </c>
      <c r="BM159" s="229" t="s">
        <v>181</v>
      </c>
    </row>
    <row r="160" s="13" customFormat="1">
      <c r="A160" s="13"/>
      <c r="B160" s="231"/>
      <c r="C160" s="232"/>
      <c r="D160" s="233" t="s">
        <v>130</v>
      </c>
      <c r="E160" s="234" t="s">
        <v>1</v>
      </c>
      <c r="F160" s="235" t="s">
        <v>182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130</v>
      </c>
      <c r="AU160" s="241" t="s">
        <v>83</v>
      </c>
      <c r="AV160" s="13" t="s">
        <v>81</v>
      </c>
      <c r="AW160" s="13" t="s">
        <v>30</v>
      </c>
      <c r="AX160" s="13" t="s">
        <v>73</v>
      </c>
      <c r="AY160" s="241" t="s">
        <v>120</v>
      </c>
    </row>
    <row r="161" s="13" customFormat="1">
      <c r="A161" s="13"/>
      <c r="B161" s="231"/>
      <c r="C161" s="232"/>
      <c r="D161" s="233" t="s">
        <v>130</v>
      </c>
      <c r="E161" s="234" t="s">
        <v>1</v>
      </c>
      <c r="F161" s="235" t="s">
        <v>183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130</v>
      </c>
      <c r="AU161" s="241" t="s">
        <v>83</v>
      </c>
      <c r="AV161" s="13" t="s">
        <v>81</v>
      </c>
      <c r="AW161" s="13" t="s">
        <v>30</v>
      </c>
      <c r="AX161" s="13" t="s">
        <v>73</v>
      </c>
      <c r="AY161" s="241" t="s">
        <v>120</v>
      </c>
    </row>
    <row r="162" s="14" customFormat="1">
      <c r="A162" s="14"/>
      <c r="B162" s="242"/>
      <c r="C162" s="243"/>
      <c r="D162" s="233" t="s">
        <v>130</v>
      </c>
      <c r="E162" s="244" t="s">
        <v>1</v>
      </c>
      <c r="F162" s="245" t="s">
        <v>184</v>
      </c>
      <c r="G162" s="243"/>
      <c r="H162" s="246">
        <v>59.390000000000001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130</v>
      </c>
      <c r="AU162" s="252" t="s">
        <v>83</v>
      </c>
      <c r="AV162" s="14" t="s">
        <v>83</v>
      </c>
      <c r="AW162" s="14" t="s">
        <v>30</v>
      </c>
      <c r="AX162" s="14" t="s">
        <v>81</v>
      </c>
      <c r="AY162" s="252" t="s">
        <v>120</v>
      </c>
    </row>
    <row r="163" s="2" customFormat="1" ht="24.15" customHeight="1">
      <c r="A163" s="38"/>
      <c r="B163" s="39"/>
      <c r="C163" s="218" t="s">
        <v>185</v>
      </c>
      <c r="D163" s="218" t="s">
        <v>123</v>
      </c>
      <c r="E163" s="219" t="s">
        <v>186</v>
      </c>
      <c r="F163" s="220" t="s">
        <v>187</v>
      </c>
      <c r="G163" s="221" t="s">
        <v>126</v>
      </c>
      <c r="H163" s="222">
        <v>300</v>
      </c>
      <c r="I163" s="223"/>
      <c r="J163" s="224">
        <f>ROUND(I163*H163,2)</f>
        <v>0</v>
      </c>
      <c r="K163" s="220" t="s">
        <v>127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128</v>
      </c>
      <c r="AT163" s="229" t="s">
        <v>123</v>
      </c>
      <c r="AU163" s="229" t="s">
        <v>83</v>
      </c>
      <c r="AY163" s="17" t="s">
        <v>120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128</v>
      </c>
      <c r="BM163" s="229" t="s">
        <v>188</v>
      </c>
    </row>
    <row r="164" s="12" customFormat="1" ht="20.88" customHeight="1">
      <c r="A164" s="12"/>
      <c r="B164" s="202"/>
      <c r="C164" s="203"/>
      <c r="D164" s="204" t="s">
        <v>72</v>
      </c>
      <c r="E164" s="216" t="s">
        <v>189</v>
      </c>
      <c r="F164" s="216" t="s">
        <v>190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SUM(P165:P168)</f>
        <v>0</v>
      </c>
      <c r="Q164" s="210"/>
      <c r="R164" s="211">
        <f>SUM(R165:R168)</f>
        <v>0</v>
      </c>
      <c r="S164" s="210"/>
      <c r="T164" s="212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81</v>
      </c>
      <c r="AT164" s="214" t="s">
        <v>72</v>
      </c>
      <c r="AU164" s="214" t="s">
        <v>83</v>
      </c>
      <c r="AY164" s="213" t="s">
        <v>120</v>
      </c>
      <c r="BK164" s="215">
        <f>SUM(BK165:BK168)</f>
        <v>0</v>
      </c>
    </row>
    <row r="165" s="2" customFormat="1" ht="24.15" customHeight="1">
      <c r="A165" s="38"/>
      <c r="B165" s="39"/>
      <c r="C165" s="218" t="s">
        <v>191</v>
      </c>
      <c r="D165" s="218" t="s">
        <v>123</v>
      </c>
      <c r="E165" s="219" t="s">
        <v>192</v>
      </c>
      <c r="F165" s="220" t="s">
        <v>193</v>
      </c>
      <c r="G165" s="221" t="s">
        <v>126</v>
      </c>
      <c r="H165" s="222">
        <v>5000</v>
      </c>
      <c r="I165" s="223"/>
      <c r="J165" s="224">
        <f>ROUND(I165*H165,2)</f>
        <v>0</v>
      </c>
      <c r="K165" s="220" t="s">
        <v>127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128</v>
      </c>
      <c r="AT165" s="229" t="s">
        <v>123</v>
      </c>
      <c r="AU165" s="229" t="s">
        <v>140</v>
      </c>
      <c r="AY165" s="17" t="s">
        <v>120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128</v>
      </c>
      <c r="BM165" s="229" t="s">
        <v>194</v>
      </c>
    </row>
    <row r="166" s="13" customFormat="1">
      <c r="A166" s="13"/>
      <c r="B166" s="231"/>
      <c r="C166" s="232"/>
      <c r="D166" s="233" t="s">
        <v>130</v>
      </c>
      <c r="E166" s="234" t="s">
        <v>1</v>
      </c>
      <c r="F166" s="235" t="s">
        <v>167</v>
      </c>
      <c r="G166" s="232"/>
      <c r="H166" s="234" t="s">
        <v>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130</v>
      </c>
      <c r="AU166" s="241" t="s">
        <v>140</v>
      </c>
      <c r="AV166" s="13" t="s">
        <v>81</v>
      </c>
      <c r="AW166" s="13" t="s">
        <v>30</v>
      </c>
      <c r="AX166" s="13" t="s">
        <v>73</v>
      </c>
      <c r="AY166" s="241" t="s">
        <v>120</v>
      </c>
    </row>
    <row r="167" s="13" customFormat="1">
      <c r="A167" s="13"/>
      <c r="B167" s="231"/>
      <c r="C167" s="232"/>
      <c r="D167" s="233" t="s">
        <v>130</v>
      </c>
      <c r="E167" s="234" t="s">
        <v>1</v>
      </c>
      <c r="F167" s="235" t="s">
        <v>195</v>
      </c>
      <c r="G167" s="232"/>
      <c r="H167" s="234" t="s">
        <v>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130</v>
      </c>
      <c r="AU167" s="241" t="s">
        <v>140</v>
      </c>
      <c r="AV167" s="13" t="s">
        <v>81</v>
      </c>
      <c r="AW167" s="13" t="s">
        <v>30</v>
      </c>
      <c r="AX167" s="13" t="s">
        <v>73</v>
      </c>
      <c r="AY167" s="241" t="s">
        <v>120</v>
      </c>
    </row>
    <row r="168" s="14" customFormat="1">
      <c r="A168" s="14"/>
      <c r="B168" s="242"/>
      <c r="C168" s="243"/>
      <c r="D168" s="233" t="s">
        <v>130</v>
      </c>
      <c r="E168" s="244" t="s">
        <v>1</v>
      </c>
      <c r="F168" s="245" t="s">
        <v>196</v>
      </c>
      <c r="G168" s="243"/>
      <c r="H168" s="246">
        <v>5000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130</v>
      </c>
      <c r="AU168" s="252" t="s">
        <v>140</v>
      </c>
      <c r="AV168" s="14" t="s">
        <v>83</v>
      </c>
      <c r="AW168" s="14" t="s">
        <v>30</v>
      </c>
      <c r="AX168" s="14" t="s">
        <v>81</v>
      </c>
      <c r="AY168" s="252" t="s">
        <v>120</v>
      </c>
    </row>
    <row r="169" s="12" customFormat="1" ht="22.8" customHeight="1">
      <c r="A169" s="12"/>
      <c r="B169" s="202"/>
      <c r="C169" s="203"/>
      <c r="D169" s="204" t="s">
        <v>72</v>
      </c>
      <c r="E169" s="216" t="s">
        <v>197</v>
      </c>
      <c r="F169" s="216" t="s">
        <v>198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SUM(P170:P183)</f>
        <v>0</v>
      </c>
      <c r="Q169" s="210"/>
      <c r="R169" s="211">
        <f>SUM(R170:R183)</f>
        <v>0</v>
      </c>
      <c r="S169" s="210"/>
      <c r="T169" s="212">
        <f>SUM(T170:T183)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81</v>
      </c>
      <c r="AT169" s="214" t="s">
        <v>72</v>
      </c>
      <c r="AU169" s="214" t="s">
        <v>81</v>
      </c>
      <c r="AY169" s="213" t="s">
        <v>120</v>
      </c>
      <c r="BK169" s="215">
        <f>SUM(BK170:BK183)</f>
        <v>0</v>
      </c>
    </row>
    <row r="170" s="2" customFormat="1" ht="37.8" customHeight="1">
      <c r="A170" s="38"/>
      <c r="B170" s="39"/>
      <c r="C170" s="218" t="s">
        <v>199</v>
      </c>
      <c r="D170" s="218" t="s">
        <v>123</v>
      </c>
      <c r="E170" s="219" t="s">
        <v>200</v>
      </c>
      <c r="F170" s="220" t="s">
        <v>201</v>
      </c>
      <c r="G170" s="221" t="s">
        <v>202</v>
      </c>
      <c r="H170" s="222">
        <v>2.9780000000000002</v>
      </c>
      <c r="I170" s="223"/>
      <c r="J170" s="224">
        <f>ROUND(I170*H170,2)</f>
        <v>0</v>
      </c>
      <c r="K170" s="220" t="s">
        <v>127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128</v>
      </c>
      <c r="AT170" s="229" t="s">
        <v>123</v>
      </c>
      <c r="AU170" s="229" t="s">
        <v>83</v>
      </c>
      <c r="AY170" s="17" t="s">
        <v>120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128</v>
      </c>
      <c r="BM170" s="229" t="s">
        <v>203</v>
      </c>
    </row>
    <row r="171" s="2" customFormat="1">
      <c r="A171" s="38"/>
      <c r="B171" s="39"/>
      <c r="C171" s="40"/>
      <c r="D171" s="233" t="s">
        <v>204</v>
      </c>
      <c r="E171" s="40"/>
      <c r="F171" s="264" t="s">
        <v>205</v>
      </c>
      <c r="G171" s="40"/>
      <c r="H171" s="40"/>
      <c r="I171" s="265"/>
      <c r="J171" s="40"/>
      <c r="K171" s="40"/>
      <c r="L171" s="44"/>
      <c r="M171" s="266"/>
      <c r="N171" s="26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204</v>
      </c>
      <c r="AU171" s="17" t="s">
        <v>83</v>
      </c>
    </row>
    <row r="172" s="2" customFormat="1" ht="62.7" customHeight="1">
      <c r="A172" s="38"/>
      <c r="B172" s="39"/>
      <c r="C172" s="218" t="s">
        <v>206</v>
      </c>
      <c r="D172" s="218" t="s">
        <v>123</v>
      </c>
      <c r="E172" s="219" t="s">
        <v>207</v>
      </c>
      <c r="F172" s="220" t="s">
        <v>208</v>
      </c>
      <c r="G172" s="221" t="s">
        <v>202</v>
      </c>
      <c r="H172" s="222">
        <v>2.9780000000000002</v>
      </c>
      <c r="I172" s="223"/>
      <c r="J172" s="224">
        <f>ROUND(I172*H172,2)</f>
        <v>0</v>
      </c>
      <c r="K172" s="220" t="s">
        <v>127</v>
      </c>
      <c r="L172" s="44"/>
      <c r="M172" s="225" t="s">
        <v>1</v>
      </c>
      <c r="N172" s="226" t="s">
        <v>38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128</v>
      </c>
      <c r="AT172" s="229" t="s">
        <v>123</v>
      </c>
      <c r="AU172" s="229" t="s">
        <v>83</v>
      </c>
      <c r="AY172" s="17" t="s">
        <v>120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128</v>
      </c>
      <c r="BM172" s="229" t="s">
        <v>209</v>
      </c>
    </row>
    <row r="173" s="2" customFormat="1" ht="33" customHeight="1">
      <c r="A173" s="38"/>
      <c r="B173" s="39"/>
      <c r="C173" s="218" t="s">
        <v>210</v>
      </c>
      <c r="D173" s="218" t="s">
        <v>123</v>
      </c>
      <c r="E173" s="219" t="s">
        <v>211</v>
      </c>
      <c r="F173" s="220" t="s">
        <v>212</v>
      </c>
      <c r="G173" s="221" t="s">
        <v>202</v>
      </c>
      <c r="H173" s="222">
        <v>2.9780000000000002</v>
      </c>
      <c r="I173" s="223"/>
      <c r="J173" s="224">
        <f>ROUND(I173*H173,2)</f>
        <v>0</v>
      </c>
      <c r="K173" s="220" t="s">
        <v>127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128</v>
      </c>
      <c r="AT173" s="229" t="s">
        <v>123</v>
      </c>
      <c r="AU173" s="229" t="s">
        <v>83</v>
      </c>
      <c r="AY173" s="17" t="s">
        <v>120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128</v>
      </c>
      <c r="BM173" s="229" t="s">
        <v>213</v>
      </c>
    </row>
    <row r="174" s="2" customFormat="1" ht="44.25" customHeight="1">
      <c r="A174" s="38"/>
      <c r="B174" s="39"/>
      <c r="C174" s="218" t="s">
        <v>8</v>
      </c>
      <c r="D174" s="218" t="s">
        <v>123</v>
      </c>
      <c r="E174" s="219" t="s">
        <v>214</v>
      </c>
      <c r="F174" s="220" t="s">
        <v>215</v>
      </c>
      <c r="G174" s="221" t="s">
        <v>202</v>
      </c>
      <c r="H174" s="222">
        <v>41.692</v>
      </c>
      <c r="I174" s="223"/>
      <c r="J174" s="224">
        <f>ROUND(I174*H174,2)</f>
        <v>0</v>
      </c>
      <c r="K174" s="220" t="s">
        <v>127</v>
      </c>
      <c r="L174" s="44"/>
      <c r="M174" s="225" t="s">
        <v>1</v>
      </c>
      <c r="N174" s="226" t="s">
        <v>38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128</v>
      </c>
      <c r="AT174" s="229" t="s">
        <v>123</v>
      </c>
      <c r="AU174" s="229" t="s">
        <v>83</v>
      </c>
      <c r="AY174" s="17" t="s">
        <v>120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128</v>
      </c>
      <c r="BM174" s="229" t="s">
        <v>216</v>
      </c>
    </row>
    <row r="175" s="14" customFormat="1">
      <c r="A175" s="14"/>
      <c r="B175" s="242"/>
      <c r="C175" s="243"/>
      <c r="D175" s="233" t="s">
        <v>130</v>
      </c>
      <c r="E175" s="244" t="s">
        <v>1</v>
      </c>
      <c r="F175" s="245" t="s">
        <v>217</v>
      </c>
      <c r="G175" s="243"/>
      <c r="H175" s="246">
        <v>41.692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130</v>
      </c>
      <c r="AU175" s="252" t="s">
        <v>83</v>
      </c>
      <c r="AV175" s="14" t="s">
        <v>83</v>
      </c>
      <c r="AW175" s="14" t="s">
        <v>30</v>
      </c>
      <c r="AX175" s="14" t="s">
        <v>81</v>
      </c>
      <c r="AY175" s="252" t="s">
        <v>120</v>
      </c>
    </row>
    <row r="176" s="2" customFormat="1" ht="33" customHeight="1">
      <c r="A176" s="38"/>
      <c r="B176" s="39"/>
      <c r="C176" s="218" t="s">
        <v>218</v>
      </c>
      <c r="D176" s="218" t="s">
        <v>123</v>
      </c>
      <c r="E176" s="219" t="s">
        <v>219</v>
      </c>
      <c r="F176" s="220" t="s">
        <v>220</v>
      </c>
      <c r="G176" s="221" t="s">
        <v>202</v>
      </c>
      <c r="H176" s="222">
        <v>0.20000000000000001</v>
      </c>
      <c r="I176" s="223"/>
      <c r="J176" s="224">
        <f>ROUND(I176*H176,2)</f>
        <v>0</v>
      </c>
      <c r="K176" s="220" t="s">
        <v>127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128</v>
      </c>
      <c r="AT176" s="229" t="s">
        <v>123</v>
      </c>
      <c r="AU176" s="229" t="s">
        <v>83</v>
      </c>
      <c r="AY176" s="17" t="s">
        <v>120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128</v>
      </c>
      <c r="BM176" s="229" t="s">
        <v>221</v>
      </c>
    </row>
    <row r="177" s="13" customFormat="1">
      <c r="A177" s="13"/>
      <c r="B177" s="231"/>
      <c r="C177" s="232"/>
      <c r="D177" s="233" t="s">
        <v>130</v>
      </c>
      <c r="E177" s="234" t="s">
        <v>1</v>
      </c>
      <c r="F177" s="235" t="s">
        <v>222</v>
      </c>
      <c r="G177" s="232"/>
      <c r="H177" s="234" t="s">
        <v>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130</v>
      </c>
      <c r="AU177" s="241" t="s">
        <v>83</v>
      </c>
      <c r="AV177" s="13" t="s">
        <v>81</v>
      </c>
      <c r="AW177" s="13" t="s">
        <v>30</v>
      </c>
      <c r="AX177" s="13" t="s">
        <v>73</v>
      </c>
      <c r="AY177" s="241" t="s">
        <v>120</v>
      </c>
    </row>
    <row r="178" s="14" customFormat="1">
      <c r="A178" s="14"/>
      <c r="B178" s="242"/>
      <c r="C178" s="243"/>
      <c r="D178" s="233" t="s">
        <v>130</v>
      </c>
      <c r="E178" s="244" t="s">
        <v>1</v>
      </c>
      <c r="F178" s="245" t="s">
        <v>223</v>
      </c>
      <c r="G178" s="243"/>
      <c r="H178" s="246">
        <v>0.20000000000000001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130</v>
      </c>
      <c r="AU178" s="252" t="s">
        <v>83</v>
      </c>
      <c r="AV178" s="14" t="s">
        <v>83</v>
      </c>
      <c r="AW178" s="14" t="s">
        <v>30</v>
      </c>
      <c r="AX178" s="14" t="s">
        <v>81</v>
      </c>
      <c r="AY178" s="252" t="s">
        <v>120</v>
      </c>
    </row>
    <row r="179" s="2" customFormat="1" ht="37.8" customHeight="1">
      <c r="A179" s="38"/>
      <c r="B179" s="39"/>
      <c r="C179" s="218" t="s">
        <v>224</v>
      </c>
      <c r="D179" s="218" t="s">
        <v>123</v>
      </c>
      <c r="E179" s="219" t="s">
        <v>225</v>
      </c>
      <c r="F179" s="220" t="s">
        <v>226</v>
      </c>
      <c r="G179" s="221" t="s">
        <v>202</v>
      </c>
      <c r="H179" s="222">
        <v>0.5</v>
      </c>
      <c r="I179" s="223"/>
      <c r="J179" s="224">
        <f>ROUND(I179*H179,2)</f>
        <v>0</v>
      </c>
      <c r="K179" s="220" t="s">
        <v>127</v>
      </c>
      <c r="L179" s="44"/>
      <c r="M179" s="225" t="s">
        <v>1</v>
      </c>
      <c r="N179" s="226" t="s">
        <v>38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128</v>
      </c>
      <c r="AT179" s="229" t="s">
        <v>123</v>
      </c>
      <c r="AU179" s="229" t="s">
        <v>83</v>
      </c>
      <c r="AY179" s="17" t="s">
        <v>120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81</v>
      </c>
      <c r="BK179" s="230">
        <f>ROUND(I179*H179,2)</f>
        <v>0</v>
      </c>
      <c r="BL179" s="17" t="s">
        <v>128</v>
      </c>
      <c r="BM179" s="229" t="s">
        <v>227</v>
      </c>
    </row>
    <row r="180" s="13" customFormat="1">
      <c r="A180" s="13"/>
      <c r="B180" s="231"/>
      <c r="C180" s="232"/>
      <c r="D180" s="233" t="s">
        <v>130</v>
      </c>
      <c r="E180" s="234" t="s">
        <v>1</v>
      </c>
      <c r="F180" s="235" t="s">
        <v>228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130</v>
      </c>
      <c r="AU180" s="241" t="s">
        <v>83</v>
      </c>
      <c r="AV180" s="13" t="s">
        <v>81</v>
      </c>
      <c r="AW180" s="13" t="s">
        <v>30</v>
      </c>
      <c r="AX180" s="13" t="s">
        <v>73</v>
      </c>
      <c r="AY180" s="241" t="s">
        <v>120</v>
      </c>
    </row>
    <row r="181" s="14" customFormat="1">
      <c r="A181" s="14"/>
      <c r="B181" s="242"/>
      <c r="C181" s="243"/>
      <c r="D181" s="233" t="s">
        <v>130</v>
      </c>
      <c r="E181" s="244" t="s">
        <v>1</v>
      </c>
      <c r="F181" s="245" t="s">
        <v>229</v>
      </c>
      <c r="G181" s="243"/>
      <c r="H181" s="246">
        <v>0.5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130</v>
      </c>
      <c r="AU181" s="252" t="s">
        <v>83</v>
      </c>
      <c r="AV181" s="14" t="s">
        <v>83</v>
      </c>
      <c r="AW181" s="14" t="s">
        <v>30</v>
      </c>
      <c r="AX181" s="14" t="s">
        <v>81</v>
      </c>
      <c r="AY181" s="252" t="s">
        <v>120</v>
      </c>
    </row>
    <row r="182" s="2" customFormat="1" ht="37.8" customHeight="1">
      <c r="A182" s="38"/>
      <c r="B182" s="39"/>
      <c r="C182" s="218" t="s">
        <v>230</v>
      </c>
      <c r="D182" s="218" t="s">
        <v>123</v>
      </c>
      <c r="E182" s="219" t="s">
        <v>231</v>
      </c>
      <c r="F182" s="220" t="s">
        <v>232</v>
      </c>
      <c r="G182" s="221" t="s">
        <v>202</v>
      </c>
      <c r="H182" s="222">
        <v>2.278</v>
      </c>
      <c r="I182" s="223"/>
      <c r="J182" s="224">
        <f>ROUND(I182*H182,2)</f>
        <v>0</v>
      </c>
      <c r="K182" s="220" t="s">
        <v>127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128</v>
      </c>
      <c r="AT182" s="229" t="s">
        <v>123</v>
      </c>
      <c r="AU182" s="229" t="s">
        <v>83</v>
      </c>
      <c r="AY182" s="17" t="s">
        <v>120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81</v>
      </c>
      <c r="BK182" s="230">
        <f>ROUND(I182*H182,2)</f>
        <v>0</v>
      </c>
      <c r="BL182" s="17" t="s">
        <v>128</v>
      </c>
      <c r="BM182" s="229" t="s">
        <v>233</v>
      </c>
    </row>
    <row r="183" s="14" customFormat="1">
      <c r="A183" s="14"/>
      <c r="B183" s="242"/>
      <c r="C183" s="243"/>
      <c r="D183" s="233" t="s">
        <v>130</v>
      </c>
      <c r="E183" s="244" t="s">
        <v>1</v>
      </c>
      <c r="F183" s="245" t="s">
        <v>234</v>
      </c>
      <c r="G183" s="243"/>
      <c r="H183" s="246">
        <v>2.278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130</v>
      </c>
      <c r="AU183" s="252" t="s">
        <v>83</v>
      </c>
      <c r="AV183" s="14" t="s">
        <v>83</v>
      </c>
      <c r="AW183" s="14" t="s">
        <v>30</v>
      </c>
      <c r="AX183" s="14" t="s">
        <v>81</v>
      </c>
      <c r="AY183" s="252" t="s">
        <v>120</v>
      </c>
    </row>
    <row r="184" s="12" customFormat="1" ht="22.8" customHeight="1">
      <c r="A184" s="12"/>
      <c r="B184" s="202"/>
      <c r="C184" s="203"/>
      <c r="D184" s="204" t="s">
        <v>72</v>
      </c>
      <c r="E184" s="216" t="s">
        <v>235</v>
      </c>
      <c r="F184" s="216" t="s">
        <v>236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SUM(P185:P186)</f>
        <v>0</v>
      </c>
      <c r="Q184" s="210"/>
      <c r="R184" s="211">
        <f>SUM(R185:R186)</f>
        <v>0</v>
      </c>
      <c r="S184" s="210"/>
      <c r="T184" s="212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81</v>
      </c>
      <c r="AT184" s="214" t="s">
        <v>72</v>
      </c>
      <c r="AU184" s="214" t="s">
        <v>81</v>
      </c>
      <c r="AY184" s="213" t="s">
        <v>120</v>
      </c>
      <c r="BK184" s="215">
        <f>SUM(BK185:BK186)</f>
        <v>0</v>
      </c>
    </row>
    <row r="185" s="2" customFormat="1" ht="55.5" customHeight="1">
      <c r="A185" s="38"/>
      <c r="B185" s="39"/>
      <c r="C185" s="218" t="s">
        <v>237</v>
      </c>
      <c r="D185" s="218" t="s">
        <v>123</v>
      </c>
      <c r="E185" s="219" t="s">
        <v>238</v>
      </c>
      <c r="F185" s="220" t="s">
        <v>239</v>
      </c>
      <c r="G185" s="221" t="s">
        <v>202</v>
      </c>
      <c r="H185" s="222">
        <v>4.2610000000000001</v>
      </c>
      <c r="I185" s="223"/>
      <c r="J185" s="224">
        <f>ROUND(I185*H185,2)</f>
        <v>0</v>
      </c>
      <c r="K185" s="220" t="s">
        <v>127</v>
      </c>
      <c r="L185" s="44"/>
      <c r="M185" s="225" t="s">
        <v>1</v>
      </c>
      <c r="N185" s="226" t="s">
        <v>38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128</v>
      </c>
      <c r="AT185" s="229" t="s">
        <v>123</v>
      </c>
      <c r="AU185" s="229" t="s">
        <v>83</v>
      </c>
      <c r="AY185" s="17" t="s">
        <v>120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128</v>
      </c>
      <c r="BM185" s="229" t="s">
        <v>240</v>
      </c>
    </row>
    <row r="186" s="2" customFormat="1" ht="66.75" customHeight="1">
      <c r="A186" s="38"/>
      <c r="B186" s="39"/>
      <c r="C186" s="218" t="s">
        <v>241</v>
      </c>
      <c r="D186" s="218" t="s">
        <v>123</v>
      </c>
      <c r="E186" s="219" t="s">
        <v>242</v>
      </c>
      <c r="F186" s="220" t="s">
        <v>243</v>
      </c>
      <c r="G186" s="221" t="s">
        <v>202</v>
      </c>
      <c r="H186" s="222">
        <v>4.2610000000000001</v>
      </c>
      <c r="I186" s="223"/>
      <c r="J186" s="224">
        <f>ROUND(I186*H186,2)</f>
        <v>0</v>
      </c>
      <c r="K186" s="220" t="s">
        <v>127</v>
      </c>
      <c r="L186" s="44"/>
      <c r="M186" s="225" t="s">
        <v>1</v>
      </c>
      <c r="N186" s="226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128</v>
      </c>
      <c r="AT186" s="229" t="s">
        <v>123</v>
      </c>
      <c r="AU186" s="229" t="s">
        <v>83</v>
      </c>
      <c r="AY186" s="17" t="s">
        <v>120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128</v>
      </c>
      <c r="BM186" s="229" t="s">
        <v>244</v>
      </c>
    </row>
    <row r="187" s="12" customFormat="1" ht="25.92" customHeight="1">
      <c r="A187" s="12"/>
      <c r="B187" s="202"/>
      <c r="C187" s="203"/>
      <c r="D187" s="204" t="s">
        <v>72</v>
      </c>
      <c r="E187" s="205" t="s">
        <v>245</v>
      </c>
      <c r="F187" s="205" t="s">
        <v>246</v>
      </c>
      <c r="G187" s="203"/>
      <c r="H187" s="203"/>
      <c r="I187" s="206"/>
      <c r="J187" s="207">
        <f>BK187</f>
        <v>0</v>
      </c>
      <c r="K187" s="203"/>
      <c r="L187" s="208"/>
      <c r="M187" s="209"/>
      <c r="N187" s="210"/>
      <c r="O187" s="210"/>
      <c r="P187" s="211">
        <f>P188+P197+P218</f>
        <v>0</v>
      </c>
      <c r="Q187" s="210"/>
      <c r="R187" s="211">
        <f>R188+R197+R218</f>
        <v>3.1037010464350003</v>
      </c>
      <c r="S187" s="210"/>
      <c r="T187" s="212">
        <f>T188+T197+T218</f>
        <v>0.187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83</v>
      </c>
      <c r="AT187" s="214" t="s">
        <v>72</v>
      </c>
      <c r="AU187" s="214" t="s">
        <v>73</v>
      </c>
      <c r="AY187" s="213" t="s">
        <v>120</v>
      </c>
      <c r="BK187" s="215">
        <f>BK188+BK197+BK218</f>
        <v>0</v>
      </c>
    </row>
    <row r="188" s="12" customFormat="1" ht="22.8" customHeight="1">
      <c r="A188" s="12"/>
      <c r="B188" s="202"/>
      <c r="C188" s="203"/>
      <c r="D188" s="204" t="s">
        <v>72</v>
      </c>
      <c r="E188" s="216" t="s">
        <v>247</v>
      </c>
      <c r="F188" s="216" t="s">
        <v>248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SUM(P189:P196)</f>
        <v>0</v>
      </c>
      <c r="Q188" s="210"/>
      <c r="R188" s="211">
        <f>SUM(R189:R196)</f>
        <v>0.010173888000000001</v>
      </c>
      <c r="S188" s="210"/>
      <c r="T188" s="212">
        <f>SUM(T189:T196)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83</v>
      </c>
      <c r="AT188" s="214" t="s">
        <v>72</v>
      </c>
      <c r="AU188" s="214" t="s">
        <v>81</v>
      </c>
      <c r="AY188" s="213" t="s">
        <v>120</v>
      </c>
      <c r="BK188" s="215">
        <f>SUM(BK189:BK196)</f>
        <v>0</v>
      </c>
    </row>
    <row r="189" s="2" customFormat="1" ht="33" customHeight="1">
      <c r="A189" s="38"/>
      <c r="B189" s="39"/>
      <c r="C189" s="218" t="s">
        <v>7</v>
      </c>
      <c r="D189" s="218" t="s">
        <v>123</v>
      </c>
      <c r="E189" s="219" t="s">
        <v>249</v>
      </c>
      <c r="F189" s="220" t="s">
        <v>250</v>
      </c>
      <c r="G189" s="221" t="s">
        <v>143</v>
      </c>
      <c r="H189" s="222">
        <v>18</v>
      </c>
      <c r="I189" s="223"/>
      <c r="J189" s="224">
        <f>ROUND(I189*H189,2)</f>
        <v>0</v>
      </c>
      <c r="K189" s="220" t="s">
        <v>127</v>
      </c>
      <c r="L189" s="44"/>
      <c r="M189" s="225" t="s">
        <v>1</v>
      </c>
      <c r="N189" s="226" t="s">
        <v>38</v>
      </c>
      <c r="O189" s="91"/>
      <c r="P189" s="227">
        <f>O189*H189</f>
        <v>0</v>
      </c>
      <c r="Q189" s="227">
        <v>0.000565216</v>
      </c>
      <c r="R189" s="227">
        <f>Q189*H189</f>
        <v>0.010173888000000001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218</v>
      </c>
      <c r="AT189" s="229" t="s">
        <v>123</v>
      </c>
      <c r="AU189" s="229" t="s">
        <v>83</v>
      </c>
      <c r="AY189" s="17" t="s">
        <v>120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81</v>
      </c>
      <c r="BK189" s="230">
        <f>ROUND(I189*H189,2)</f>
        <v>0</v>
      </c>
      <c r="BL189" s="17" t="s">
        <v>218</v>
      </c>
      <c r="BM189" s="229" t="s">
        <v>251</v>
      </c>
    </row>
    <row r="190" s="13" customFormat="1">
      <c r="A190" s="13"/>
      <c r="B190" s="231"/>
      <c r="C190" s="232"/>
      <c r="D190" s="233" t="s">
        <v>130</v>
      </c>
      <c r="E190" s="234" t="s">
        <v>1</v>
      </c>
      <c r="F190" s="235" t="s">
        <v>252</v>
      </c>
      <c r="G190" s="232"/>
      <c r="H190" s="234" t="s">
        <v>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130</v>
      </c>
      <c r="AU190" s="241" t="s">
        <v>83</v>
      </c>
      <c r="AV190" s="13" t="s">
        <v>81</v>
      </c>
      <c r="AW190" s="13" t="s">
        <v>30</v>
      </c>
      <c r="AX190" s="13" t="s">
        <v>73</v>
      </c>
      <c r="AY190" s="241" t="s">
        <v>120</v>
      </c>
    </row>
    <row r="191" s="14" customFormat="1">
      <c r="A191" s="14"/>
      <c r="B191" s="242"/>
      <c r="C191" s="243"/>
      <c r="D191" s="233" t="s">
        <v>130</v>
      </c>
      <c r="E191" s="244" t="s">
        <v>1</v>
      </c>
      <c r="F191" s="245" t="s">
        <v>253</v>
      </c>
      <c r="G191" s="243"/>
      <c r="H191" s="246">
        <v>18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130</v>
      </c>
      <c r="AU191" s="252" t="s">
        <v>83</v>
      </c>
      <c r="AV191" s="14" t="s">
        <v>83</v>
      </c>
      <c r="AW191" s="14" t="s">
        <v>30</v>
      </c>
      <c r="AX191" s="14" t="s">
        <v>81</v>
      </c>
      <c r="AY191" s="252" t="s">
        <v>120</v>
      </c>
    </row>
    <row r="192" s="2" customFormat="1" ht="49.05" customHeight="1">
      <c r="A192" s="38"/>
      <c r="B192" s="39"/>
      <c r="C192" s="218" t="s">
        <v>254</v>
      </c>
      <c r="D192" s="218" t="s">
        <v>123</v>
      </c>
      <c r="E192" s="219" t="s">
        <v>255</v>
      </c>
      <c r="F192" s="220" t="s">
        <v>256</v>
      </c>
      <c r="G192" s="221" t="s">
        <v>136</v>
      </c>
      <c r="H192" s="222">
        <v>20</v>
      </c>
      <c r="I192" s="223"/>
      <c r="J192" s="224">
        <f>ROUND(I192*H192,2)</f>
        <v>0</v>
      </c>
      <c r="K192" s="220" t="s">
        <v>127</v>
      </c>
      <c r="L192" s="44"/>
      <c r="M192" s="225" t="s">
        <v>1</v>
      </c>
      <c r="N192" s="226" t="s">
        <v>38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218</v>
      </c>
      <c r="AT192" s="229" t="s">
        <v>123</v>
      </c>
      <c r="AU192" s="229" t="s">
        <v>83</v>
      </c>
      <c r="AY192" s="17" t="s">
        <v>120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81</v>
      </c>
      <c r="BK192" s="230">
        <f>ROUND(I192*H192,2)</f>
        <v>0</v>
      </c>
      <c r="BL192" s="17" t="s">
        <v>218</v>
      </c>
      <c r="BM192" s="229" t="s">
        <v>257</v>
      </c>
    </row>
    <row r="193" s="14" customFormat="1">
      <c r="A193" s="14"/>
      <c r="B193" s="242"/>
      <c r="C193" s="243"/>
      <c r="D193" s="233" t="s">
        <v>130</v>
      </c>
      <c r="E193" s="244" t="s">
        <v>1</v>
      </c>
      <c r="F193" s="245" t="s">
        <v>258</v>
      </c>
      <c r="G193" s="243"/>
      <c r="H193" s="246">
        <v>20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130</v>
      </c>
      <c r="AU193" s="252" t="s">
        <v>83</v>
      </c>
      <c r="AV193" s="14" t="s">
        <v>83</v>
      </c>
      <c r="AW193" s="14" t="s">
        <v>30</v>
      </c>
      <c r="AX193" s="14" t="s">
        <v>81</v>
      </c>
      <c r="AY193" s="252" t="s">
        <v>120</v>
      </c>
    </row>
    <row r="194" s="2" customFormat="1" ht="49.05" customHeight="1">
      <c r="A194" s="38"/>
      <c r="B194" s="39"/>
      <c r="C194" s="218" t="s">
        <v>259</v>
      </c>
      <c r="D194" s="218" t="s">
        <v>123</v>
      </c>
      <c r="E194" s="219" t="s">
        <v>260</v>
      </c>
      <c r="F194" s="220" t="s">
        <v>261</v>
      </c>
      <c r="G194" s="221" t="s">
        <v>202</v>
      </c>
      <c r="H194" s="222">
        <v>0.01</v>
      </c>
      <c r="I194" s="223"/>
      <c r="J194" s="224">
        <f>ROUND(I194*H194,2)</f>
        <v>0</v>
      </c>
      <c r="K194" s="220" t="s">
        <v>127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218</v>
      </c>
      <c r="AT194" s="229" t="s">
        <v>123</v>
      </c>
      <c r="AU194" s="229" t="s">
        <v>83</v>
      </c>
      <c r="AY194" s="17" t="s">
        <v>120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218</v>
      </c>
      <c r="BM194" s="229" t="s">
        <v>262</v>
      </c>
    </row>
    <row r="195" s="2" customFormat="1" ht="49.05" customHeight="1">
      <c r="A195" s="38"/>
      <c r="B195" s="39"/>
      <c r="C195" s="218" t="s">
        <v>263</v>
      </c>
      <c r="D195" s="218" t="s">
        <v>123</v>
      </c>
      <c r="E195" s="219" t="s">
        <v>264</v>
      </c>
      <c r="F195" s="220" t="s">
        <v>265</v>
      </c>
      <c r="G195" s="221" t="s">
        <v>202</v>
      </c>
      <c r="H195" s="222">
        <v>0.01</v>
      </c>
      <c r="I195" s="223"/>
      <c r="J195" s="224">
        <f>ROUND(I195*H195,2)</f>
        <v>0</v>
      </c>
      <c r="K195" s="220" t="s">
        <v>127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218</v>
      </c>
      <c r="AT195" s="229" t="s">
        <v>123</v>
      </c>
      <c r="AU195" s="229" t="s">
        <v>83</v>
      </c>
      <c r="AY195" s="17" t="s">
        <v>120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218</v>
      </c>
      <c r="BM195" s="229" t="s">
        <v>266</v>
      </c>
    </row>
    <row r="196" s="2" customFormat="1" ht="55.5" customHeight="1">
      <c r="A196" s="38"/>
      <c r="B196" s="39"/>
      <c r="C196" s="218" t="s">
        <v>267</v>
      </c>
      <c r="D196" s="218" t="s">
        <v>123</v>
      </c>
      <c r="E196" s="219" t="s">
        <v>268</v>
      </c>
      <c r="F196" s="220" t="s">
        <v>269</v>
      </c>
      <c r="G196" s="221" t="s">
        <v>202</v>
      </c>
      <c r="H196" s="222">
        <v>0.01</v>
      </c>
      <c r="I196" s="223"/>
      <c r="J196" s="224">
        <f>ROUND(I196*H196,2)</f>
        <v>0</v>
      </c>
      <c r="K196" s="220" t="s">
        <v>127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218</v>
      </c>
      <c r="AT196" s="229" t="s">
        <v>123</v>
      </c>
      <c r="AU196" s="229" t="s">
        <v>83</v>
      </c>
      <c r="AY196" s="17" t="s">
        <v>120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218</v>
      </c>
      <c r="BM196" s="229" t="s">
        <v>270</v>
      </c>
    </row>
    <row r="197" s="12" customFormat="1" ht="22.8" customHeight="1">
      <c r="A197" s="12"/>
      <c r="B197" s="202"/>
      <c r="C197" s="203"/>
      <c r="D197" s="204" t="s">
        <v>72</v>
      </c>
      <c r="E197" s="216" t="s">
        <v>271</v>
      </c>
      <c r="F197" s="216" t="s">
        <v>272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SUM(P198:P217)</f>
        <v>0</v>
      </c>
      <c r="Q197" s="210"/>
      <c r="R197" s="211">
        <f>SUM(R198:R217)</f>
        <v>2.997717158435</v>
      </c>
      <c r="S197" s="210"/>
      <c r="T197" s="212">
        <f>SUM(T198:T217)</f>
        <v>0.187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83</v>
      </c>
      <c r="AT197" s="214" t="s">
        <v>72</v>
      </c>
      <c r="AU197" s="214" t="s">
        <v>81</v>
      </c>
      <c r="AY197" s="213" t="s">
        <v>120</v>
      </c>
      <c r="BK197" s="215">
        <f>SUM(BK198:BK217)</f>
        <v>0</v>
      </c>
    </row>
    <row r="198" s="2" customFormat="1" ht="33" customHeight="1">
      <c r="A198" s="38"/>
      <c r="B198" s="39"/>
      <c r="C198" s="218" t="s">
        <v>273</v>
      </c>
      <c r="D198" s="218" t="s">
        <v>123</v>
      </c>
      <c r="E198" s="219" t="s">
        <v>274</v>
      </c>
      <c r="F198" s="220" t="s">
        <v>275</v>
      </c>
      <c r="G198" s="221" t="s">
        <v>126</v>
      </c>
      <c r="H198" s="222">
        <v>59.390000000000001</v>
      </c>
      <c r="I198" s="223"/>
      <c r="J198" s="224">
        <f>ROUND(I198*H198,2)</f>
        <v>0</v>
      </c>
      <c r="K198" s="220" t="s">
        <v>127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0.00028106250000000001</v>
      </c>
      <c r="R198" s="227">
        <f>Q198*H198</f>
        <v>0.016692301874999999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218</v>
      </c>
      <c r="AT198" s="229" t="s">
        <v>123</v>
      </c>
      <c r="AU198" s="229" t="s">
        <v>83</v>
      </c>
      <c r="AY198" s="17" t="s">
        <v>120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218</v>
      </c>
      <c r="BM198" s="229" t="s">
        <v>276</v>
      </c>
    </row>
    <row r="199" s="13" customFormat="1">
      <c r="A199" s="13"/>
      <c r="B199" s="231"/>
      <c r="C199" s="232"/>
      <c r="D199" s="233" t="s">
        <v>130</v>
      </c>
      <c r="E199" s="234" t="s">
        <v>1</v>
      </c>
      <c r="F199" s="235" t="s">
        <v>182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130</v>
      </c>
      <c r="AU199" s="241" t="s">
        <v>83</v>
      </c>
      <c r="AV199" s="13" t="s">
        <v>81</v>
      </c>
      <c r="AW199" s="13" t="s">
        <v>30</v>
      </c>
      <c r="AX199" s="13" t="s">
        <v>73</v>
      </c>
      <c r="AY199" s="241" t="s">
        <v>120</v>
      </c>
    </row>
    <row r="200" s="13" customFormat="1">
      <c r="A200" s="13"/>
      <c r="B200" s="231"/>
      <c r="C200" s="232"/>
      <c r="D200" s="233" t="s">
        <v>130</v>
      </c>
      <c r="E200" s="234" t="s">
        <v>1</v>
      </c>
      <c r="F200" s="235" t="s">
        <v>183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130</v>
      </c>
      <c r="AU200" s="241" t="s">
        <v>83</v>
      </c>
      <c r="AV200" s="13" t="s">
        <v>81</v>
      </c>
      <c r="AW200" s="13" t="s">
        <v>30</v>
      </c>
      <c r="AX200" s="13" t="s">
        <v>73</v>
      </c>
      <c r="AY200" s="241" t="s">
        <v>120</v>
      </c>
    </row>
    <row r="201" s="14" customFormat="1">
      <c r="A201" s="14"/>
      <c r="B201" s="242"/>
      <c r="C201" s="243"/>
      <c r="D201" s="233" t="s">
        <v>130</v>
      </c>
      <c r="E201" s="244" t="s">
        <v>1</v>
      </c>
      <c r="F201" s="245" t="s">
        <v>184</v>
      </c>
      <c r="G201" s="243"/>
      <c r="H201" s="246">
        <v>59.390000000000001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130</v>
      </c>
      <c r="AU201" s="252" t="s">
        <v>83</v>
      </c>
      <c r="AV201" s="14" t="s">
        <v>83</v>
      </c>
      <c r="AW201" s="14" t="s">
        <v>30</v>
      </c>
      <c r="AX201" s="14" t="s">
        <v>81</v>
      </c>
      <c r="AY201" s="252" t="s">
        <v>120</v>
      </c>
    </row>
    <row r="202" s="2" customFormat="1" ht="24.15" customHeight="1">
      <c r="A202" s="38"/>
      <c r="B202" s="39"/>
      <c r="C202" s="268" t="s">
        <v>277</v>
      </c>
      <c r="D202" s="268" t="s">
        <v>278</v>
      </c>
      <c r="E202" s="269" t="s">
        <v>279</v>
      </c>
      <c r="F202" s="270" t="s">
        <v>280</v>
      </c>
      <c r="G202" s="271" t="s">
        <v>136</v>
      </c>
      <c r="H202" s="272">
        <v>10</v>
      </c>
      <c r="I202" s="273"/>
      <c r="J202" s="274">
        <f>ROUND(I202*H202,2)</f>
        <v>0</v>
      </c>
      <c r="K202" s="270" t="s">
        <v>137</v>
      </c>
      <c r="L202" s="275"/>
      <c r="M202" s="276" t="s">
        <v>1</v>
      </c>
      <c r="N202" s="277" t="s">
        <v>38</v>
      </c>
      <c r="O202" s="91"/>
      <c r="P202" s="227">
        <f>O202*H202</f>
        <v>0</v>
      </c>
      <c r="Q202" s="227">
        <v>0.29694999999999999</v>
      </c>
      <c r="R202" s="227">
        <f>Q202*H202</f>
        <v>2.9695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281</v>
      </c>
      <c r="AT202" s="229" t="s">
        <v>278</v>
      </c>
      <c r="AU202" s="229" t="s">
        <v>83</v>
      </c>
      <c r="AY202" s="17" t="s">
        <v>120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218</v>
      </c>
      <c r="BM202" s="229" t="s">
        <v>282</v>
      </c>
    </row>
    <row r="203" s="2" customFormat="1">
      <c r="A203" s="38"/>
      <c r="B203" s="39"/>
      <c r="C203" s="40"/>
      <c r="D203" s="233" t="s">
        <v>204</v>
      </c>
      <c r="E203" s="40"/>
      <c r="F203" s="264" t="s">
        <v>283</v>
      </c>
      <c r="G203" s="40"/>
      <c r="H203" s="40"/>
      <c r="I203" s="265"/>
      <c r="J203" s="40"/>
      <c r="K203" s="40"/>
      <c r="L203" s="44"/>
      <c r="M203" s="266"/>
      <c r="N203" s="26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204</v>
      </c>
      <c r="AU203" s="17" t="s">
        <v>83</v>
      </c>
    </row>
    <row r="204" s="13" customFormat="1">
      <c r="A204" s="13"/>
      <c r="B204" s="231"/>
      <c r="C204" s="232"/>
      <c r="D204" s="233" t="s">
        <v>130</v>
      </c>
      <c r="E204" s="234" t="s">
        <v>1</v>
      </c>
      <c r="F204" s="235" t="s">
        <v>182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130</v>
      </c>
      <c r="AU204" s="241" t="s">
        <v>83</v>
      </c>
      <c r="AV204" s="13" t="s">
        <v>81</v>
      </c>
      <c r="AW204" s="13" t="s">
        <v>30</v>
      </c>
      <c r="AX204" s="13" t="s">
        <v>73</v>
      </c>
      <c r="AY204" s="241" t="s">
        <v>120</v>
      </c>
    </row>
    <row r="205" s="14" customFormat="1">
      <c r="A205" s="14"/>
      <c r="B205" s="242"/>
      <c r="C205" s="243"/>
      <c r="D205" s="233" t="s">
        <v>130</v>
      </c>
      <c r="E205" s="244" t="s">
        <v>1</v>
      </c>
      <c r="F205" s="245" t="s">
        <v>185</v>
      </c>
      <c r="G205" s="243"/>
      <c r="H205" s="246">
        <v>10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130</v>
      </c>
      <c r="AU205" s="252" t="s">
        <v>83</v>
      </c>
      <c r="AV205" s="14" t="s">
        <v>83</v>
      </c>
      <c r="AW205" s="14" t="s">
        <v>30</v>
      </c>
      <c r="AX205" s="14" t="s">
        <v>81</v>
      </c>
      <c r="AY205" s="252" t="s">
        <v>120</v>
      </c>
    </row>
    <row r="206" s="2" customFormat="1" ht="24.15" customHeight="1">
      <c r="A206" s="38"/>
      <c r="B206" s="39"/>
      <c r="C206" s="268" t="s">
        <v>284</v>
      </c>
      <c r="D206" s="268" t="s">
        <v>278</v>
      </c>
      <c r="E206" s="269" t="s">
        <v>285</v>
      </c>
      <c r="F206" s="270" t="s">
        <v>286</v>
      </c>
      <c r="G206" s="271" t="s">
        <v>136</v>
      </c>
      <c r="H206" s="272">
        <v>20</v>
      </c>
      <c r="I206" s="273"/>
      <c r="J206" s="274">
        <f>ROUND(I206*H206,2)</f>
        <v>0</v>
      </c>
      <c r="K206" s="270" t="s">
        <v>137</v>
      </c>
      <c r="L206" s="275"/>
      <c r="M206" s="276" t="s">
        <v>1</v>
      </c>
      <c r="N206" s="277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281</v>
      </c>
      <c r="AT206" s="229" t="s">
        <v>278</v>
      </c>
      <c r="AU206" s="229" t="s">
        <v>83</v>
      </c>
      <c r="AY206" s="17" t="s">
        <v>120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218</v>
      </c>
      <c r="BM206" s="229" t="s">
        <v>287</v>
      </c>
    </row>
    <row r="207" s="14" customFormat="1">
      <c r="A207" s="14"/>
      <c r="B207" s="242"/>
      <c r="C207" s="243"/>
      <c r="D207" s="233" t="s">
        <v>130</v>
      </c>
      <c r="E207" s="244" t="s">
        <v>1</v>
      </c>
      <c r="F207" s="245" t="s">
        <v>288</v>
      </c>
      <c r="G207" s="243"/>
      <c r="H207" s="246">
        <v>20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130</v>
      </c>
      <c r="AU207" s="252" t="s">
        <v>83</v>
      </c>
      <c r="AV207" s="14" t="s">
        <v>83</v>
      </c>
      <c r="AW207" s="14" t="s">
        <v>30</v>
      </c>
      <c r="AX207" s="14" t="s">
        <v>81</v>
      </c>
      <c r="AY207" s="252" t="s">
        <v>120</v>
      </c>
    </row>
    <row r="208" s="2" customFormat="1" ht="49.05" customHeight="1">
      <c r="A208" s="38"/>
      <c r="B208" s="39"/>
      <c r="C208" s="218" t="s">
        <v>289</v>
      </c>
      <c r="D208" s="218" t="s">
        <v>123</v>
      </c>
      <c r="E208" s="219" t="s">
        <v>290</v>
      </c>
      <c r="F208" s="220" t="s">
        <v>291</v>
      </c>
      <c r="G208" s="221" t="s">
        <v>143</v>
      </c>
      <c r="H208" s="222">
        <v>98.900000000000006</v>
      </c>
      <c r="I208" s="223"/>
      <c r="J208" s="224">
        <f>ROUND(I208*H208,2)</f>
        <v>0</v>
      </c>
      <c r="K208" s="220" t="s">
        <v>127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0.0001165304</v>
      </c>
      <c r="R208" s="227">
        <f>Q208*H208</f>
        <v>0.011524856560000001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218</v>
      </c>
      <c r="AT208" s="229" t="s">
        <v>123</v>
      </c>
      <c r="AU208" s="229" t="s">
        <v>83</v>
      </c>
      <c r="AY208" s="17" t="s">
        <v>120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218</v>
      </c>
      <c r="BM208" s="229" t="s">
        <v>292</v>
      </c>
    </row>
    <row r="209" s="13" customFormat="1">
      <c r="A209" s="13"/>
      <c r="B209" s="231"/>
      <c r="C209" s="232"/>
      <c r="D209" s="233" t="s">
        <v>130</v>
      </c>
      <c r="E209" s="234" t="s">
        <v>1</v>
      </c>
      <c r="F209" s="235" t="s">
        <v>148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130</v>
      </c>
      <c r="AU209" s="241" t="s">
        <v>83</v>
      </c>
      <c r="AV209" s="13" t="s">
        <v>81</v>
      </c>
      <c r="AW209" s="13" t="s">
        <v>30</v>
      </c>
      <c r="AX209" s="13" t="s">
        <v>73</v>
      </c>
      <c r="AY209" s="241" t="s">
        <v>120</v>
      </c>
    </row>
    <row r="210" s="13" customFormat="1">
      <c r="A210" s="13"/>
      <c r="B210" s="231"/>
      <c r="C210" s="232"/>
      <c r="D210" s="233" t="s">
        <v>130</v>
      </c>
      <c r="E210" s="234" t="s">
        <v>1</v>
      </c>
      <c r="F210" s="235" t="s">
        <v>149</v>
      </c>
      <c r="G210" s="232"/>
      <c r="H210" s="234" t="s">
        <v>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130</v>
      </c>
      <c r="AU210" s="241" t="s">
        <v>83</v>
      </c>
      <c r="AV210" s="13" t="s">
        <v>81</v>
      </c>
      <c r="AW210" s="13" t="s">
        <v>30</v>
      </c>
      <c r="AX210" s="13" t="s">
        <v>73</v>
      </c>
      <c r="AY210" s="241" t="s">
        <v>120</v>
      </c>
    </row>
    <row r="211" s="14" customFormat="1">
      <c r="A211" s="14"/>
      <c r="B211" s="242"/>
      <c r="C211" s="243"/>
      <c r="D211" s="233" t="s">
        <v>130</v>
      </c>
      <c r="E211" s="244" t="s">
        <v>1</v>
      </c>
      <c r="F211" s="245" t="s">
        <v>150</v>
      </c>
      <c r="G211" s="243"/>
      <c r="H211" s="246">
        <v>98.900000000000006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130</v>
      </c>
      <c r="AU211" s="252" t="s">
        <v>83</v>
      </c>
      <c r="AV211" s="14" t="s">
        <v>83</v>
      </c>
      <c r="AW211" s="14" t="s">
        <v>30</v>
      </c>
      <c r="AX211" s="14" t="s">
        <v>73</v>
      </c>
      <c r="AY211" s="252" t="s">
        <v>120</v>
      </c>
    </row>
    <row r="212" s="15" customFormat="1">
      <c r="A212" s="15"/>
      <c r="B212" s="253"/>
      <c r="C212" s="254"/>
      <c r="D212" s="233" t="s">
        <v>130</v>
      </c>
      <c r="E212" s="255" t="s">
        <v>1</v>
      </c>
      <c r="F212" s="256" t="s">
        <v>151</v>
      </c>
      <c r="G212" s="254"/>
      <c r="H212" s="257">
        <v>98.900000000000006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130</v>
      </c>
      <c r="AU212" s="263" t="s">
        <v>83</v>
      </c>
      <c r="AV212" s="15" t="s">
        <v>128</v>
      </c>
      <c r="AW212" s="15" t="s">
        <v>30</v>
      </c>
      <c r="AX212" s="15" t="s">
        <v>81</v>
      </c>
      <c r="AY212" s="263" t="s">
        <v>120</v>
      </c>
    </row>
    <row r="213" s="2" customFormat="1" ht="33" customHeight="1">
      <c r="A213" s="38"/>
      <c r="B213" s="39"/>
      <c r="C213" s="218" t="s">
        <v>293</v>
      </c>
      <c r="D213" s="218" t="s">
        <v>123</v>
      </c>
      <c r="E213" s="219" t="s">
        <v>294</v>
      </c>
      <c r="F213" s="220" t="s">
        <v>295</v>
      </c>
      <c r="G213" s="221" t="s">
        <v>136</v>
      </c>
      <c r="H213" s="222">
        <v>10</v>
      </c>
      <c r="I213" s="223"/>
      <c r="J213" s="224">
        <f>ROUND(I213*H213,2)</f>
        <v>0</v>
      </c>
      <c r="K213" s="220" t="s">
        <v>127</v>
      </c>
      <c r="L213" s="44"/>
      <c r="M213" s="225" t="s">
        <v>1</v>
      </c>
      <c r="N213" s="226" t="s">
        <v>38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0.018700000000000001</v>
      </c>
      <c r="T213" s="228">
        <f>S213*H213</f>
        <v>0.187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218</v>
      </c>
      <c r="AT213" s="229" t="s">
        <v>123</v>
      </c>
      <c r="AU213" s="229" t="s">
        <v>83</v>
      </c>
      <c r="AY213" s="17" t="s">
        <v>120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218</v>
      </c>
      <c r="BM213" s="229" t="s">
        <v>296</v>
      </c>
    </row>
    <row r="214" s="2" customFormat="1" ht="49.05" customHeight="1">
      <c r="A214" s="38"/>
      <c r="B214" s="39"/>
      <c r="C214" s="218" t="s">
        <v>297</v>
      </c>
      <c r="D214" s="218" t="s">
        <v>123</v>
      </c>
      <c r="E214" s="219" t="s">
        <v>298</v>
      </c>
      <c r="F214" s="220" t="s">
        <v>299</v>
      </c>
      <c r="G214" s="221" t="s">
        <v>202</v>
      </c>
      <c r="H214" s="222">
        <v>2.9980000000000002</v>
      </c>
      <c r="I214" s="223"/>
      <c r="J214" s="224">
        <f>ROUND(I214*H214,2)</f>
        <v>0</v>
      </c>
      <c r="K214" s="220" t="s">
        <v>127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218</v>
      </c>
      <c r="AT214" s="229" t="s">
        <v>123</v>
      </c>
      <c r="AU214" s="229" t="s">
        <v>83</v>
      </c>
      <c r="AY214" s="17" t="s">
        <v>120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218</v>
      </c>
      <c r="BM214" s="229" t="s">
        <v>300</v>
      </c>
    </row>
    <row r="215" s="2" customFormat="1">
      <c r="A215" s="38"/>
      <c r="B215" s="39"/>
      <c r="C215" s="40"/>
      <c r="D215" s="233" t="s">
        <v>204</v>
      </c>
      <c r="E215" s="40"/>
      <c r="F215" s="264" t="s">
        <v>205</v>
      </c>
      <c r="G215" s="40"/>
      <c r="H215" s="40"/>
      <c r="I215" s="265"/>
      <c r="J215" s="40"/>
      <c r="K215" s="40"/>
      <c r="L215" s="44"/>
      <c r="M215" s="266"/>
      <c r="N215" s="267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204</v>
      </c>
      <c r="AU215" s="17" t="s">
        <v>83</v>
      </c>
    </row>
    <row r="216" s="2" customFormat="1" ht="49.05" customHeight="1">
      <c r="A216" s="38"/>
      <c r="B216" s="39"/>
      <c r="C216" s="218" t="s">
        <v>281</v>
      </c>
      <c r="D216" s="218" t="s">
        <v>123</v>
      </c>
      <c r="E216" s="219" t="s">
        <v>301</v>
      </c>
      <c r="F216" s="220" t="s">
        <v>302</v>
      </c>
      <c r="G216" s="221" t="s">
        <v>202</v>
      </c>
      <c r="H216" s="222">
        <v>2.9980000000000002</v>
      </c>
      <c r="I216" s="223"/>
      <c r="J216" s="224">
        <f>ROUND(I216*H216,2)</f>
        <v>0</v>
      </c>
      <c r="K216" s="220" t="s">
        <v>127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218</v>
      </c>
      <c r="AT216" s="229" t="s">
        <v>123</v>
      </c>
      <c r="AU216" s="229" t="s">
        <v>83</v>
      </c>
      <c r="AY216" s="17" t="s">
        <v>120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218</v>
      </c>
      <c r="BM216" s="229" t="s">
        <v>303</v>
      </c>
    </row>
    <row r="217" s="2" customFormat="1" ht="49.05" customHeight="1">
      <c r="A217" s="38"/>
      <c r="B217" s="39"/>
      <c r="C217" s="218" t="s">
        <v>304</v>
      </c>
      <c r="D217" s="218" t="s">
        <v>123</v>
      </c>
      <c r="E217" s="219" t="s">
        <v>305</v>
      </c>
      <c r="F217" s="220" t="s">
        <v>306</v>
      </c>
      <c r="G217" s="221" t="s">
        <v>202</v>
      </c>
      <c r="H217" s="222">
        <v>2.9980000000000002</v>
      </c>
      <c r="I217" s="223"/>
      <c r="J217" s="224">
        <f>ROUND(I217*H217,2)</f>
        <v>0</v>
      </c>
      <c r="K217" s="220" t="s">
        <v>127</v>
      </c>
      <c r="L217" s="44"/>
      <c r="M217" s="225" t="s">
        <v>1</v>
      </c>
      <c r="N217" s="226" t="s">
        <v>38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218</v>
      </c>
      <c r="AT217" s="229" t="s">
        <v>123</v>
      </c>
      <c r="AU217" s="229" t="s">
        <v>83</v>
      </c>
      <c r="AY217" s="17" t="s">
        <v>120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81</v>
      </c>
      <c r="BK217" s="230">
        <f>ROUND(I217*H217,2)</f>
        <v>0</v>
      </c>
      <c r="BL217" s="17" t="s">
        <v>218</v>
      </c>
      <c r="BM217" s="229" t="s">
        <v>307</v>
      </c>
    </row>
    <row r="218" s="12" customFormat="1" ht="22.8" customHeight="1">
      <c r="A218" s="12"/>
      <c r="B218" s="202"/>
      <c r="C218" s="203"/>
      <c r="D218" s="204" t="s">
        <v>72</v>
      </c>
      <c r="E218" s="216" t="s">
        <v>308</v>
      </c>
      <c r="F218" s="216" t="s">
        <v>309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SUM(P219:P226)</f>
        <v>0</v>
      </c>
      <c r="Q218" s="210"/>
      <c r="R218" s="211">
        <f>SUM(R219:R226)</f>
        <v>0.095809999999999992</v>
      </c>
      <c r="S218" s="210"/>
      <c r="T218" s="212">
        <f>SUM(T219:T226)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83</v>
      </c>
      <c r="AT218" s="214" t="s">
        <v>72</v>
      </c>
      <c r="AU218" s="214" t="s">
        <v>81</v>
      </c>
      <c r="AY218" s="213" t="s">
        <v>120</v>
      </c>
      <c r="BK218" s="215">
        <f>SUM(BK219:BK226)</f>
        <v>0</v>
      </c>
    </row>
    <row r="219" s="2" customFormat="1" ht="24.15" customHeight="1">
      <c r="A219" s="38"/>
      <c r="B219" s="39"/>
      <c r="C219" s="218" t="s">
        <v>310</v>
      </c>
      <c r="D219" s="218" t="s">
        <v>123</v>
      </c>
      <c r="E219" s="219" t="s">
        <v>311</v>
      </c>
      <c r="F219" s="220" t="s">
        <v>312</v>
      </c>
      <c r="G219" s="221" t="s">
        <v>126</v>
      </c>
      <c r="H219" s="222">
        <v>73.700000000000003</v>
      </c>
      <c r="I219" s="223"/>
      <c r="J219" s="224">
        <f>ROUND(I219*H219,2)</f>
        <v>0</v>
      </c>
      <c r="K219" s="220" t="s">
        <v>127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218</v>
      </c>
      <c r="AT219" s="229" t="s">
        <v>123</v>
      </c>
      <c r="AU219" s="229" t="s">
        <v>83</v>
      </c>
      <c r="AY219" s="17" t="s">
        <v>120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218</v>
      </c>
      <c r="BM219" s="229" t="s">
        <v>313</v>
      </c>
    </row>
    <row r="220" s="13" customFormat="1">
      <c r="A220" s="13"/>
      <c r="B220" s="231"/>
      <c r="C220" s="232"/>
      <c r="D220" s="233" t="s">
        <v>130</v>
      </c>
      <c r="E220" s="234" t="s">
        <v>1</v>
      </c>
      <c r="F220" s="235" t="s">
        <v>314</v>
      </c>
      <c r="G220" s="232"/>
      <c r="H220" s="234" t="s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130</v>
      </c>
      <c r="AU220" s="241" t="s">
        <v>83</v>
      </c>
      <c r="AV220" s="13" t="s">
        <v>81</v>
      </c>
      <c r="AW220" s="13" t="s">
        <v>30</v>
      </c>
      <c r="AX220" s="13" t="s">
        <v>73</v>
      </c>
      <c r="AY220" s="241" t="s">
        <v>120</v>
      </c>
    </row>
    <row r="221" s="13" customFormat="1">
      <c r="A221" s="13"/>
      <c r="B221" s="231"/>
      <c r="C221" s="232"/>
      <c r="D221" s="233" t="s">
        <v>130</v>
      </c>
      <c r="E221" s="234" t="s">
        <v>1</v>
      </c>
      <c r="F221" s="235" t="s">
        <v>315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130</v>
      </c>
      <c r="AU221" s="241" t="s">
        <v>83</v>
      </c>
      <c r="AV221" s="13" t="s">
        <v>81</v>
      </c>
      <c r="AW221" s="13" t="s">
        <v>30</v>
      </c>
      <c r="AX221" s="13" t="s">
        <v>73</v>
      </c>
      <c r="AY221" s="241" t="s">
        <v>120</v>
      </c>
    </row>
    <row r="222" s="14" customFormat="1">
      <c r="A222" s="14"/>
      <c r="B222" s="242"/>
      <c r="C222" s="243"/>
      <c r="D222" s="233" t="s">
        <v>130</v>
      </c>
      <c r="E222" s="244" t="s">
        <v>1</v>
      </c>
      <c r="F222" s="245" t="s">
        <v>316</v>
      </c>
      <c r="G222" s="243"/>
      <c r="H222" s="246">
        <v>73.700000000000003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130</v>
      </c>
      <c r="AU222" s="252" t="s">
        <v>83</v>
      </c>
      <c r="AV222" s="14" t="s">
        <v>83</v>
      </c>
      <c r="AW222" s="14" t="s">
        <v>30</v>
      </c>
      <c r="AX222" s="14" t="s">
        <v>81</v>
      </c>
      <c r="AY222" s="252" t="s">
        <v>120</v>
      </c>
    </row>
    <row r="223" s="2" customFormat="1" ht="16.5" customHeight="1">
      <c r="A223" s="38"/>
      <c r="B223" s="39"/>
      <c r="C223" s="268" t="s">
        <v>317</v>
      </c>
      <c r="D223" s="268" t="s">
        <v>278</v>
      </c>
      <c r="E223" s="269" t="s">
        <v>318</v>
      </c>
      <c r="F223" s="270" t="s">
        <v>319</v>
      </c>
      <c r="G223" s="271" t="s">
        <v>126</v>
      </c>
      <c r="H223" s="272">
        <v>73.700000000000003</v>
      </c>
      <c r="I223" s="273"/>
      <c r="J223" s="274">
        <f>ROUND(I223*H223,2)</f>
        <v>0</v>
      </c>
      <c r="K223" s="270" t="s">
        <v>127</v>
      </c>
      <c r="L223" s="275"/>
      <c r="M223" s="276" t="s">
        <v>1</v>
      </c>
      <c r="N223" s="277" t="s">
        <v>38</v>
      </c>
      <c r="O223" s="91"/>
      <c r="P223" s="227">
        <f>O223*H223</f>
        <v>0</v>
      </c>
      <c r="Q223" s="227">
        <v>0.0012999999999999999</v>
      </c>
      <c r="R223" s="227">
        <f>Q223*H223</f>
        <v>0.095809999999999992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281</v>
      </c>
      <c r="AT223" s="229" t="s">
        <v>278</v>
      </c>
      <c r="AU223" s="229" t="s">
        <v>83</v>
      </c>
      <c r="AY223" s="17" t="s">
        <v>120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81</v>
      </c>
      <c r="BK223" s="230">
        <f>ROUND(I223*H223,2)</f>
        <v>0</v>
      </c>
      <c r="BL223" s="17" t="s">
        <v>218</v>
      </c>
      <c r="BM223" s="229" t="s">
        <v>320</v>
      </c>
    </row>
    <row r="224" s="2" customFormat="1" ht="24.15" customHeight="1">
      <c r="A224" s="38"/>
      <c r="B224" s="39"/>
      <c r="C224" s="218" t="s">
        <v>321</v>
      </c>
      <c r="D224" s="218" t="s">
        <v>123</v>
      </c>
      <c r="E224" s="219" t="s">
        <v>322</v>
      </c>
      <c r="F224" s="220" t="s">
        <v>323</v>
      </c>
      <c r="G224" s="221" t="s">
        <v>202</v>
      </c>
      <c r="H224" s="222">
        <v>0.096000000000000002</v>
      </c>
      <c r="I224" s="223"/>
      <c r="J224" s="224">
        <f>ROUND(I224*H224,2)</f>
        <v>0</v>
      </c>
      <c r="K224" s="220" t="s">
        <v>127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218</v>
      </c>
      <c r="AT224" s="229" t="s">
        <v>123</v>
      </c>
      <c r="AU224" s="229" t="s">
        <v>83</v>
      </c>
      <c r="AY224" s="17" t="s">
        <v>120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218</v>
      </c>
      <c r="BM224" s="229" t="s">
        <v>324</v>
      </c>
    </row>
    <row r="225" s="2" customFormat="1" ht="24.15" customHeight="1">
      <c r="A225" s="38"/>
      <c r="B225" s="39"/>
      <c r="C225" s="218" t="s">
        <v>325</v>
      </c>
      <c r="D225" s="218" t="s">
        <v>123</v>
      </c>
      <c r="E225" s="219" t="s">
        <v>326</v>
      </c>
      <c r="F225" s="220" t="s">
        <v>327</v>
      </c>
      <c r="G225" s="221" t="s">
        <v>202</v>
      </c>
      <c r="H225" s="222">
        <v>0.096000000000000002</v>
      </c>
      <c r="I225" s="223"/>
      <c r="J225" s="224">
        <f>ROUND(I225*H225,2)</f>
        <v>0</v>
      </c>
      <c r="K225" s="220" t="s">
        <v>127</v>
      </c>
      <c r="L225" s="44"/>
      <c r="M225" s="225" t="s">
        <v>1</v>
      </c>
      <c r="N225" s="226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218</v>
      </c>
      <c r="AT225" s="229" t="s">
        <v>123</v>
      </c>
      <c r="AU225" s="229" t="s">
        <v>83</v>
      </c>
      <c r="AY225" s="17" t="s">
        <v>120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218</v>
      </c>
      <c r="BM225" s="229" t="s">
        <v>328</v>
      </c>
    </row>
    <row r="226" s="2" customFormat="1" ht="24.15" customHeight="1">
      <c r="A226" s="38"/>
      <c r="B226" s="39"/>
      <c r="C226" s="218" t="s">
        <v>329</v>
      </c>
      <c r="D226" s="218" t="s">
        <v>123</v>
      </c>
      <c r="E226" s="219" t="s">
        <v>330</v>
      </c>
      <c r="F226" s="220" t="s">
        <v>331</v>
      </c>
      <c r="G226" s="221" t="s">
        <v>202</v>
      </c>
      <c r="H226" s="222">
        <v>0.096000000000000002</v>
      </c>
      <c r="I226" s="223"/>
      <c r="J226" s="224">
        <f>ROUND(I226*H226,2)</f>
        <v>0</v>
      </c>
      <c r="K226" s="220" t="s">
        <v>127</v>
      </c>
      <c r="L226" s="44"/>
      <c r="M226" s="278" t="s">
        <v>1</v>
      </c>
      <c r="N226" s="279" t="s">
        <v>38</v>
      </c>
      <c r="O226" s="280"/>
      <c r="P226" s="281">
        <f>O226*H226</f>
        <v>0</v>
      </c>
      <c r="Q226" s="281">
        <v>0</v>
      </c>
      <c r="R226" s="281">
        <f>Q226*H226</f>
        <v>0</v>
      </c>
      <c r="S226" s="281">
        <v>0</v>
      </c>
      <c r="T226" s="28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218</v>
      </c>
      <c r="AT226" s="229" t="s">
        <v>123</v>
      </c>
      <c r="AU226" s="229" t="s">
        <v>83</v>
      </c>
      <c r="AY226" s="17" t="s">
        <v>120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81</v>
      </c>
      <c r="BK226" s="230">
        <f>ROUND(I226*H226,2)</f>
        <v>0</v>
      </c>
      <c r="BL226" s="17" t="s">
        <v>218</v>
      </c>
      <c r="BM226" s="229" t="s">
        <v>332</v>
      </c>
    </row>
    <row r="227" s="2" customFormat="1" ht="6.96" customHeight="1">
      <c r="A227" s="38"/>
      <c r="B227" s="66"/>
      <c r="C227" s="67"/>
      <c r="D227" s="67"/>
      <c r="E227" s="67"/>
      <c r="F227" s="67"/>
      <c r="G227" s="67"/>
      <c r="H227" s="67"/>
      <c r="I227" s="67"/>
      <c r="J227" s="67"/>
      <c r="K227" s="67"/>
      <c r="L227" s="44"/>
      <c r="M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</sheetData>
  <sheetProtection sheet="1" autoFilter="0" formatColumns="0" formatRows="0" objects="1" scenarios="1" spinCount="100000" saltValue="PQPuC1syRMwgRhEdmOIByz4b+T5cWWO+MG4IFYt7k9S0ypqe4637PeSQN0cws9ANvP0ZMBGuOb1hGqWjuMrVQA==" hashValue="MPW0ughuFhr+ssXjOV50LcOGNiiPUXfi3wUT138Gx/8ojyUwNyNOeXFo5hX96wOxap+AuqAPzT+1gT/Xjxo0Gw==" algorithmName="SHA-512" password="CC35"/>
  <autoFilter ref="C125:K22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Kounicova-úpravy pro ST a SMT Brno-okna krček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ROUND((SUM(BE120:BE139)),  2)</f>
        <v>0</v>
      </c>
      <c r="G33" s="38"/>
      <c r="H33" s="38"/>
      <c r="I33" s="155">
        <v>0.20999999999999999</v>
      </c>
      <c r="J33" s="154">
        <f>ROUND(((SUM(BE120:BE139))*I33),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ROUND((SUM(BF120:BF139)),  2)</f>
        <v>0</v>
      </c>
      <c r="G34" s="38"/>
      <c r="H34" s="38"/>
      <c r="I34" s="155">
        <v>0.14999999999999999</v>
      </c>
      <c r="J34" s="154">
        <f>ROUND(((SUM(BF120:BF139))*I34),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Kounicova-úpravy pro ST a SMT Brno-okna krček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5. 4. 2023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334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335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336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337</v>
      </c>
      <c r="E100" s="188"/>
      <c r="F100" s="188"/>
      <c r="G100" s="188"/>
      <c r="H100" s="188"/>
      <c r="I100" s="188"/>
      <c r="J100" s="189">
        <f>J136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Kounicova-úpravy pro ST a SMT Brno-okna krček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88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02 - VRN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5. 4. 2023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106</v>
      </c>
      <c r="D119" s="194" t="s">
        <v>58</v>
      </c>
      <c r="E119" s="194" t="s">
        <v>54</v>
      </c>
      <c r="F119" s="194" t="s">
        <v>55</v>
      </c>
      <c r="G119" s="194" t="s">
        <v>107</v>
      </c>
      <c r="H119" s="194" t="s">
        <v>108</v>
      </c>
      <c r="I119" s="194" t="s">
        <v>109</v>
      </c>
      <c r="J119" s="194" t="s">
        <v>92</v>
      </c>
      <c r="K119" s="195" t="s">
        <v>110</v>
      </c>
      <c r="L119" s="196"/>
      <c r="M119" s="100" t="s">
        <v>1</v>
      </c>
      <c r="N119" s="101" t="s">
        <v>37</v>
      </c>
      <c r="O119" s="101" t="s">
        <v>111</v>
      </c>
      <c r="P119" s="101" t="s">
        <v>112</v>
      </c>
      <c r="Q119" s="101" t="s">
        <v>113</v>
      </c>
      <c r="R119" s="101" t="s">
        <v>114</v>
      </c>
      <c r="S119" s="101" t="s">
        <v>115</v>
      </c>
      <c r="T119" s="102" t="s">
        <v>116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117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94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85</v>
      </c>
      <c r="F121" s="205" t="s">
        <v>338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P122+P129+P136</f>
        <v>0</v>
      </c>
      <c r="Q121" s="210"/>
      <c r="R121" s="211">
        <f>R122+R129+R136</f>
        <v>0</v>
      </c>
      <c r="S121" s="210"/>
      <c r="T121" s="212">
        <f>T122+T129+T136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158</v>
      </c>
      <c r="AT121" s="214" t="s">
        <v>72</v>
      </c>
      <c r="AU121" s="214" t="s">
        <v>73</v>
      </c>
      <c r="AY121" s="213" t="s">
        <v>120</v>
      </c>
      <c r="BK121" s="215">
        <f>BK122+BK129+BK136</f>
        <v>0</v>
      </c>
    </row>
    <row r="122" s="12" customFormat="1" ht="22.8" customHeight="1">
      <c r="A122" s="12"/>
      <c r="B122" s="202"/>
      <c r="C122" s="203"/>
      <c r="D122" s="204" t="s">
        <v>72</v>
      </c>
      <c r="E122" s="216" t="s">
        <v>339</v>
      </c>
      <c r="F122" s="216" t="s">
        <v>340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SUM(P123:P128)</f>
        <v>0</v>
      </c>
      <c r="Q122" s="210"/>
      <c r="R122" s="211">
        <f>SUM(R123:R128)</f>
        <v>0</v>
      </c>
      <c r="S122" s="210"/>
      <c r="T122" s="212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158</v>
      </c>
      <c r="AT122" s="214" t="s">
        <v>72</v>
      </c>
      <c r="AU122" s="214" t="s">
        <v>81</v>
      </c>
      <c r="AY122" s="213" t="s">
        <v>120</v>
      </c>
      <c r="BK122" s="215">
        <f>SUM(BK123:BK128)</f>
        <v>0</v>
      </c>
    </row>
    <row r="123" s="2" customFormat="1" ht="16.5" customHeight="1">
      <c r="A123" s="38"/>
      <c r="B123" s="39"/>
      <c r="C123" s="218" t="s">
        <v>81</v>
      </c>
      <c r="D123" s="218" t="s">
        <v>123</v>
      </c>
      <c r="E123" s="219" t="s">
        <v>341</v>
      </c>
      <c r="F123" s="220" t="s">
        <v>342</v>
      </c>
      <c r="G123" s="221" t="s">
        <v>343</v>
      </c>
      <c r="H123" s="222">
        <v>1</v>
      </c>
      <c r="I123" s="223"/>
      <c r="J123" s="224">
        <f>ROUND(I123*H123,2)</f>
        <v>0</v>
      </c>
      <c r="K123" s="220" t="s">
        <v>127</v>
      </c>
      <c r="L123" s="44"/>
      <c r="M123" s="225" t="s">
        <v>1</v>
      </c>
      <c r="N123" s="226" t="s">
        <v>38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344</v>
      </c>
      <c r="AT123" s="229" t="s">
        <v>123</v>
      </c>
      <c r="AU123" s="229" t="s">
        <v>83</v>
      </c>
      <c r="AY123" s="17" t="s">
        <v>120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81</v>
      </c>
      <c r="BK123" s="230">
        <f>ROUND(I123*H123,2)</f>
        <v>0</v>
      </c>
      <c r="BL123" s="17" t="s">
        <v>344</v>
      </c>
      <c r="BM123" s="229" t="s">
        <v>345</v>
      </c>
    </row>
    <row r="124" s="13" customFormat="1">
      <c r="A124" s="13"/>
      <c r="B124" s="231"/>
      <c r="C124" s="232"/>
      <c r="D124" s="233" t="s">
        <v>130</v>
      </c>
      <c r="E124" s="234" t="s">
        <v>1</v>
      </c>
      <c r="F124" s="235" t="s">
        <v>346</v>
      </c>
      <c r="G124" s="232"/>
      <c r="H124" s="234" t="s">
        <v>1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130</v>
      </c>
      <c r="AU124" s="241" t="s">
        <v>83</v>
      </c>
      <c r="AV124" s="13" t="s">
        <v>81</v>
      </c>
      <c r="AW124" s="13" t="s">
        <v>30</v>
      </c>
      <c r="AX124" s="13" t="s">
        <v>73</v>
      </c>
      <c r="AY124" s="241" t="s">
        <v>120</v>
      </c>
    </row>
    <row r="125" s="14" customFormat="1">
      <c r="A125" s="14"/>
      <c r="B125" s="242"/>
      <c r="C125" s="243"/>
      <c r="D125" s="233" t="s">
        <v>130</v>
      </c>
      <c r="E125" s="244" t="s">
        <v>1</v>
      </c>
      <c r="F125" s="245" t="s">
        <v>81</v>
      </c>
      <c r="G125" s="243"/>
      <c r="H125" s="246">
        <v>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130</v>
      </c>
      <c r="AU125" s="252" t="s">
        <v>83</v>
      </c>
      <c r="AV125" s="14" t="s">
        <v>83</v>
      </c>
      <c r="AW125" s="14" t="s">
        <v>30</v>
      </c>
      <c r="AX125" s="14" t="s">
        <v>81</v>
      </c>
      <c r="AY125" s="252" t="s">
        <v>120</v>
      </c>
    </row>
    <row r="126" s="2" customFormat="1" ht="16.5" customHeight="1">
      <c r="A126" s="38"/>
      <c r="B126" s="39"/>
      <c r="C126" s="218" t="s">
        <v>83</v>
      </c>
      <c r="D126" s="218" t="s">
        <v>123</v>
      </c>
      <c r="E126" s="219" t="s">
        <v>347</v>
      </c>
      <c r="F126" s="220" t="s">
        <v>348</v>
      </c>
      <c r="G126" s="221" t="s">
        <v>343</v>
      </c>
      <c r="H126" s="222">
        <v>1</v>
      </c>
      <c r="I126" s="223"/>
      <c r="J126" s="224">
        <f>ROUND(I126*H126,2)</f>
        <v>0</v>
      </c>
      <c r="K126" s="220" t="s">
        <v>127</v>
      </c>
      <c r="L126" s="44"/>
      <c r="M126" s="225" t="s">
        <v>1</v>
      </c>
      <c r="N126" s="226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344</v>
      </c>
      <c r="AT126" s="229" t="s">
        <v>123</v>
      </c>
      <c r="AU126" s="229" t="s">
        <v>83</v>
      </c>
      <c r="AY126" s="17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344</v>
      </c>
      <c r="BM126" s="229" t="s">
        <v>349</v>
      </c>
    </row>
    <row r="127" s="13" customFormat="1">
      <c r="A127" s="13"/>
      <c r="B127" s="231"/>
      <c r="C127" s="232"/>
      <c r="D127" s="233" t="s">
        <v>130</v>
      </c>
      <c r="E127" s="234" t="s">
        <v>1</v>
      </c>
      <c r="F127" s="235" t="s">
        <v>350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130</v>
      </c>
      <c r="AU127" s="241" t="s">
        <v>83</v>
      </c>
      <c r="AV127" s="13" t="s">
        <v>81</v>
      </c>
      <c r="AW127" s="13" t="s">
        <v>30</v>
      </c>
      <c r="AX127" s="13" t="s">
        <v>73</v>
      </c>
      <c r="AY127" s="241" t="s">
        <v>120</v>
      </c>
    </row>
    <row r="128" s="14" customFormat="1">
      <c r="A128" s="14"/>
      <c r="B128" s="242"/>
      <c r="C128" s="243"/>
      <c r="D128" s="233" t="s">
        <v>130</v>
      </c>
      <c r="E128" s="244" t="s">
        <v>1</v>
      </c>
      <c r="F128" s="245" t="s">
        <v>81</v>
      </c>
      <c r="G128" s="243"/>
      <c r="H128" s="246">
        <v>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130</v>
      </c>
      <c r="AU128" s="252" t="s">
        <v>83</v>
      </c>
      <c r="AV128" s="14" t="s">
        <v>83</v>
      </c>
      <c r="AW128" s="14" t="s">
        <v>30</v>
      </c>
      <c r="AX128" s="14" t="s">
        <v>81</v>
      </c>
      <c r="AY128" s="252" t="s">
        <v>120</v>
      </c>
    </row>
    <row r="129" s="12" customFormat="1" ht="22.8" customHeight="1">
      <c r="A129" s="12"/>
      <c r="B129" s="202"/>
      <c r="C129" s="203"/>
      <c r="D129" s="204" t="s">
        <v>72</v>
      </c>
      <c r="E129" s="216" t="s">
        <v>351</v>
      </c>
      <c r="F129" s="216" t="s">
        <v>352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SUM(P130:P135)</f>
        <v>0</v>
      </c>
      <c r="Q129" s="210"/>
      <c r="R129" s="211">
        <f>SUM(R130:R135)</f>
        <v>0</v>
      </c>
      <c r="S129" s="210"/>
      <c r="T129" s="212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158</v>
      </c>
      <c r="AT129" s="214" t="s">
        <v>72</v>
      </c>
      <c r="AU129" s="214" t="s">
        <v>81</v>
      </c>
      <c r="AY129" s="213" t="s">
        <v>120</v>
      </c>
      <c r="BK129" s="215">
        <f>SUM(BK130:BK135)</f>
        <v>0</v>
      </c>
    </row>
    <row r="130" s="2" customFormat="1" ht="16.5" customHeight="1">
      <c r="A130" s="38"/>
      <c r="B130" s="39"/>
      <c r="C130" s="218" t="s">
        <v>140</v>
      </c>
      <c r="D130" s="218" t="s">
        <v>123</v>
      </c>
      <c r="E130" s="219" t="s">
        <v>353</v>
      </c>
      <c r="F130" s="220" t="s">
        <v>354</v>
      </c>
      <c r="G130" s="221" t="s">
        <v>343</v>
      </c>
      <c r="H130" s="222">
        <v>1</v>
      </c>
      <c r="I130" s="223"/>
      <c r="J130" s="224">
        <f>ROUND(I130*H130,2)</f>
        <v>0</v>
      </c>
      <c r="K130" s="220" t="s">
        <v>127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344</v>
      </c>
      <c r="AT130" s="229" t="s">
        <v>123</v>
      </c>
      <c r="AU130" s="229" t="s">
        <v>83</v>
      </c>
      <c r="AY130" s="17" t="s">
        <v>120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344</v>
      </c>
      <c r="BM130" s="229" t="s">
        <v>355</v>
      </c>
    </row>
    <row r="131" s="13" customFormat="1">
      <c r="A131" s="13"/>
      <c r="B131" s="231"/>
      <c r="C131" s="232"/>
      <c r="D131" s="233" t="s">
        <v>130</v>
      </c>
      <c r="E131" s="234" t="s">
        <v>1</v>
      </c>
      <c r="F131" s="235" t="s">
        <v>356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130</v>
      </c>
      <c r="AU131" s="241" t="s">
        <v>83</v>
      </c>
      <c r="AV131" s="13" t="s">
        <v>81</v>
      </c>
      <c r="AW131" s="13" t="s">
        <v>30</v>
      </c>
      <c r="AX131" s="13" t="s">
        <v>73</v>
      </c>
      <c r="AY131" s="241" t="s">
        <v>120</v>
      </c>
    </row>
    <row r="132" s="14" customFormat="1">
      <c r="A132" s="14"/>
      <c r="B132" s="242"/>
      <c r="C132" s="243"/>
      <c r="D132" s="233" t="s">
        <v>130</v>
      </c>
      <c r="E132" s="244" t="s">
        <v>1</v>
      </c>
      <c r="F132" s="245" t="s">
        <v>81</v>
      </c>
      <c r="G132" s="243"/>
      <c r="H132" s="246">
        <v>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130</v>
      </c>
      <c r="AU132" s="252" t="s">
        <v>83</v>
      </c>
      <c r="AV132" s="14" t="s">
        <v>83</v>
      </c>
      <c r="AW132" s="14" t="s">
        <v>30</v>
      </c>
      <c r="AX132" s="14" t="s">
        <v>81</v>
      </c>
      <c r="AY132" s="252" t="s">
        <v>120</v>
      </c>
    </row>
    <row r="133" s="2" customFormat="1" ht="16.5" customHeight="1">
      <c r="A133" s="38"/>
      <c r="B133" s="39"/>
      <c r="C133" s="218" t="s">
        <v>128</v>
      </c>
      <c r="D133" s="218" t="s">
        <v>123</v>
      </c>
      <c r="E133" s="219" t="s">
        <v>357</v>
      </c>
      <c r="F133" s="220" t="s">
        <v>358</v>
      </c>
      <c r="G133" s="221" t="s">
        <v>343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344</v>
      </c>
      <c r="AT133" s="229" t="s">
        <v>123</v>
      </c>
      <c r="AU133" s="229" t="s">
        <v>83</v>
      </c>
      <c r="AY133" s="17" t="s">
        <v>120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344</v>
      </c>
      <c r="BM133" s="229" t="s">
        <v>359</v>
      </c>
    </row>
    <row r="134" s="13" customFormat="1">
      <c r="A134" s="13"/>
      <c r="B134" s="231"/>
      <c r="C134" s="232"/>
      <c r="D134" s="233" t="s">
        <v>130</v>
      </c>
      <c r="E134" s="234" t="s">
        <v>1</v>
      </c>
      <c r="F134" s="235" t="s">
        <v>360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130</v>
      </c>
      <c r="AU134" s="241" t="s">
        <v>83</v>
      </c>
      <c r="AV134" s="13" t="s">
        <v>81</v>
      </c>
      <c r="AW134" s="13" t="s">
        <v>30</v>
      </c>
      <c r="AX134" s="13" t="s">
        <v>73</v>
      </c>
      <c r="AY134" s="241" t="s">
        <v>120</v>
      </c>
    </row>
    <row r="135" s="14" customFormat="1">
      <c r="A135" s="14"/>
      <c r="B135" s="242"/>
      <c r="C135" s="243"/>
      <c r="D135" s="233" t="s">
        <v>130</v>
      </c>
      <c r="E135" s="244" t="s">
        <v>1</v>
      </c>
      <c r="F135" s="245" t="s">
        <v>81</v>
      </c>
      <c r="G135" s="243"/>
      <c r="H135" s="246">
        <v>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130</v>
      </c>
      <c r="AU135" s="252" t="s">
        <v>83</v>
      </c>
      <c r="AV135" s="14" t="s">
        <v>83</v>
      </c>
      <c r="AW135" s="14" t="s">
        <v>30</v>
      </c>
      <c r="AX135" s="14" t="s">
        <v>81</v>
      </c>
      <c r="AY135" s="252" t="s">
        <v>120</v>
      </c>
    </row>
    <row r="136" s="12" customFormat="1" ht="22.8" customHeight="1">
      <c r="A136" s="12"/>
      <c r="B136" s="202"/>
      <c r="C136" s="203"/>
      <c r="D136" s="204" t="s">
        <v>72</v>
      </c>
      <c r="E136" s="216" t="s">
        <v>361</v>
      </c>
      <c r="F136" s="216" t="s">
        <v>362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SUM(P137:P139)</f>
        <v>0</v>
      </c>
      <c r="Q136" s="210"/>
      <c r="R136" s="211">
        <f>SUM(R137:R139)</f>
        <v>0</v>
      </c>
      <c r="S136" s="210"/>
      <c r="T136" s="212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158</v>
      </c>
      <c r="AT136" s="214" t="s">
        <v>72</v>
      </c>
      <c r="AU136" s="214" t="s">
        <v>81</v>
      </c>
      <c r="AY136" s="213" t="s">
        <v>120</v>
      </c>
      <c r="BK136" s="215">
        <f>SUM(BK137:BK139)</f>
        <v>0</v>
      </c>
    </row>
    <row r="137" s="2" customFormat="1" ht="16.5" customHeight="1">
      <c r="A137" s="38"/>
      <c r="B137" s="39"/>
      <c r="C137" s="218" t="s">
        <v>158</v>
      </c>
      <c r="D137" s="218" t="s">
        <v>123</v>
      </c>
      <c r="E137" s="219" t="s">
        <v>363</v>
      </c>
      <c r="F137" s="220" t="s">
        <v>364</v>
      </c>
      <c r="G137" s="221" t="s">
        <v>343</v>
      </c>
      <c r="H137" s="222">
        <v>1</v>
      </c>
      <c r="I137" s="223"/>
      <c r="J137" s="224">
        <f>ROUND(I137*H137,2)</f>
        <v>0</v>
      </c>
      <c r="K137" s="220" t="s">
        <v>127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344</v>
      </c>
      <c r="AT137" s="229" t="s">
        <v>123</v>
      </c>
      <c r="AU137" s="229" t="s">
        <v>83</v>
      </c>
      <c r="AY137" s="17" t="s">
        <v>120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344</v>
      </c>
      <c r="BM137" s="229" t="s">
        <v>365</v>
      </c>
    </row>
    <row r="138" s="13" customFormat="1">
      <c r="A138" s="13"/>
      <c r="B138" s="231"/>
      <c r="C138" s="232"/>
      <c r="D138" s="233" t="s">
        <v>130</v>
      </c>
      <c r="E138" s="234" t="s">
        <v>1</v>
      </c>
      <c r="F138" s="235" t="s">
        <v>366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130</v>
      </c>
      <c r="AU138" s="241" t="s">
        <v>83</v>
      </c>
      <c r="AV138" s="13" t="s">
        <v>81</v>
      </c>
      <c r="AW138" s="13" t="s">
        <v>30</v>
      </c>
      <c r="AX138" s="13" t="s">
        <v>73</v>
      </c>
      <c r="AY138" s="241" t="s">
        <v>120</v>
      </c>
    </row>
    <row r="139" s="14" customFormat="1">
      <c r="A139" s="14"/>
      <c r="B139" s="242"/>
      <c r="C139" s="243"/>
      <c r="D139" s="233" t="s">
        <v>130</v>
      </c>
      <c r="E139" s="244" t="s">
        <v>1</v>
      </c>
      <c r="F139" s="245" t="s">
        <v>81</v>
      </c>
      <c r="G139" s="243"/>
      <c r="H139" s="246">
        <v>1</v>
      </c>
      <c r="I139" s="247"/>
      <c r="J139" s="243"/>
      <c r="K139" s="243"/>
      <c r="L139" s="248"/>
      <c r="M139" s="283"/>
      <c r="N139" s="284"/>
      <c r="O139" s="284"/>
      <c r="P139" s="284"/>
      <c r="Q139" s="284"/>
      <c r="R139" s="284"/>
      <c r="S139" s="284"/>
      <c r="T139" s="28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130</v>
      </c>
      <c r="AU139" s="252" t="s">
        <v>83</v>
      </c>
      <c r="AV139" s="14" t="s">
        <v>83</v>
      </c>
      <c r="AW139" s="14" t="s">
        <v>30</v>
      </c>
      <c r="AX139" s="14" t="s">
        <v>81</v>
      </c>
      <c r="AY139" s="252" t="s">
        <v>120</v>
      </c>
    </row>
    <row r="140" s="2" customFormat="1" ht="6.96" customHeight="1">
      <c r="A140" s="38"/>
      <c r="B140" s="66"/>
      <c r="C140" s="67"/>
      <c r="D140" s="67"/>
      <c r="E140" s="67"/>
      <c r="F140" s="67"/>
      <c r="G140" s="67"/>
      <c r="H140" s="67"/>
      <c r="I140" s="67"/>
      <c r="J140" s="67"/>
      <c r="K140" s="67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JpX+K2Sztyl8qKYeWCtg3e80asbVfCP49dyVsEb05BppzSRqNoJ2XBA4sP18+bVaDDlGjTLqATuiae9jUU0qFg==" hashValue="1cFYVoPU9TXI84rt0YdKpWCaLdcWMZekIpOp0XuNaTSRmAb7njVHUpvJAhhpqloT/5aQxWxgfSbA25xPu4sotg==" algorithmName="SHA-512" password="CC35"/>
  <autoFilter ref="C119:K13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367</v>
      </c>
      <c r="H4" s="20"/>
    </row>
    <row r="5" s="1" customFormat="1" ht="12" customHeight="1">
      <c r="B5" s="20"/>
      <c r="C5" s="286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87" t="s">
        <v>16</v>
      </c>
      <c r="D6" s="288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5. 4. 2023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89"/>
      <c r="C9" s="290" t="s">
        <v>54</v>
      </c>
      <c r="D9" s="291" t="s">
        <v>55</v>
      </c>
      <c r="E9" s="291" t="s">
        <v>107</v>
      </c>
      <c r="F9" s="292" t="s">
        <v>368</v>
      </c>
      <c r="G9" s="191"/>
      <c r="H9" s="289"/>
    </row>
    <row r="10" s="2" customFormat="1" ht="26.4" customHeight="1">
      <c r="A10" s="38"/>
      <c r="B10" s="44"/>
      <c r="C10" s="293" t="s">
        <v>14</v>
      </c>
      <c r="D10" s="293" t="s">
        <v>17</v>
      </c>
      <c r="E10" s="38"/>
      <c r="F10" s="38"/>
      <c r="G10" s="38"/>
      <c r="H10" s="44"/>
    </row>
    <row r="11" s="2" customFormat="1" ht="16.8" customHeight="1">
      <c r="A11" s="38"/>
      <c r="B11" s="44"/>
      <c r="C11" s="294" t="s">
        <v>369</v>
      </c>
      <c r="D11" s="295" t="s">
        <v>1</v>
      </c>
      <c r="E11" s="296" t="s">
        <v>126</v>
      </c>
      <c r="F11" s="297">
        <v>365.93000000000001</v>
      </c>
      <c r="G11" s="38"/>
      <c r="H11" s="44"/>
    </row>
    <row r="12" s="2" customFormat="1" ht="16.8" customHeight="1">
      <c r="A12" s="38"/>
      <c r="B12" s="44"/>
      <c r="C12" s="298" t="s">
        <v>369</v>
      </c>
      <c r="D12" s="298" t="s">
        <v>370</v>
      </c>
      <c r="E12" s="17" t="s">
        <v>1</v>
      </c>
      <c r="F12" s="299">
        <v>365.93000000000001</v>
      </c>
      <c r="G12" s="38"/>
      <c r="H12" s="44"/>
    </row>
    <row r="13" s="2" customFormat="1" ht="26.4" customHeight="1">
      <c r="A13" s="38"/>
      <c r="B13" s="44"/>
      <c r="C13" s="293" t="s">
        <v>371</v>
      </c>
      <c r="D13" s="293" t="s">
        <v>79</v>
      </c>
      <c r="E13" s="38"/>
      <c r="F13" s="38"/>
      <c r="G13" s="38"/>
      <c r="H13" s="44"/>
    </row>
    <row r="14" s="2" customFormat="1" ht="16.8" customHeight="1">
      <c r="A14" s="38"/>
      <c r="B14" s="44"/>
      <c r="C14" s="294" t="s">
        <v>372</v>
      </c>
      <c r="D14" s="295" t="s">
        <v>373</v>
      </c>
      <c r="E14" s="296" t="s">
        <v>1</v>
      </c>
      <c r="F14" s="297">
        <v>169.12000000000001</v>
      </c>
      <c r="G14" s="38"/>
      <c r="H14" s="44"/>
    </row>
    <row r="15" s="2" customFormat="1" ht="16.8" customHeight="1">
      <c r="A15" s="38"/>
      <c r="B15" s="44"/>
      <c r="C15" s="298" t="s">
        <v>1</v>
      </c>
      <c r="D15" s="298" t="s">
        <v>374</v>
      </c>
      <c r="E15" s="17" t="s">
        <v>1</v>
      </c>
      <c r="F15" s="299">
        <v>169.12000000000001</v>
      </c>
      <c r="G15" s="38"/>
      <c r="H15" s="44"/>
    </row>
    <row r="16" s="2" customFormat="1" ht="16.8" customHeight="1">
      <c r="A16" s="38"/>
      <c r="B16" s="44"/>
      <c r="C16" s="298" t="s">
        <v>1</v>
      </c>
      <c r="D16" s="298" t="s">
        <v>151</v>
      </c>
      <c r="E16" s="17" t="s">
        <v>1</v>
      </c>
      <c r="F16" s="299">
        <v>169.12000000000001</v>
      </c>
      <c r="G16" s="38"/>
      <c r="H16" s="44"/>
    </row>
    <row r="17" s="2" customFormat="1" ht="7.44" customHeight="1">
      <c r="A17" s="38"/>
      <c r="B17" s="170"/>
      <c r="C17" s="171"/>
      <c r="D17" s="171"/>
      <c r="E17" s="171"/>
      <c r="F17" s="171"/>
      <c r="G17" s="171"/>
      <c r="H17" s="44"/>
    </row>
    <row r="18" s="2" customFormat="1">
      <c r="A18" s="38"/>
      <c r="B18" s="38"/>
      <c r="C18" s="38"/>
      <c r="D18" s="38"/>
      <c r="E18" s="38"/>
      <c r="F18" s="38"/>
      <c r="G18" s="38"/>
      <c r="H18" s="38"/>
    </row>
  </sheetData>
  <sheetProtection sheet="1" formatColumns="0" formatRows="0" objects="1" scenarios="1" spinCount="100000" saltValue="vdbJ5C9c4KxbDwrDRnmEFSXkrwV0WbMJzwowLYSx/ESMw6+SwVtdTmDAd6g18gia0xkkJOywUN0R9ypehogl+w==" hashValue="h8IHDa1wdZBSqB902u20CxI1HwHBSQY6VoXCAxCngwIJ0L1b0M4etLRBCrKOv8vuB3diU4xi0oBIrdNZ3IhoA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2023-06-27T06:05:34Z</dcterms:created>
  <dcterms:modified xsi:type="dcterms:W3CDTF">2023-06-27T06:05:36Z</dcterms:modified>
</cp:coreProperties>
</file>